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dhz\sutaze\obec n. jedlová súťaž zbrojnica\sutaz 09. 10 .2020\"/>
    </mc:Choice>
  </mc:AlternateContent>
  <bookViews>
    <workbookView xWindow="390" yWindow="525" windowWidth="19815" windowHeight="7365" activeTab="1"/>
  </bookViews>
  <sheets>
    <sheet name="Rekapitulácia stavby" sheetId="1" r:id="rId1"/>
    <sheet name="3 - Rekonštrukcia priesto..." sheetId="2" r:id="rId2"/>
  </sheets>
  <definedNames>
    <definedName name="_xlnm._FilterDatabase" localSheetId="1" hidden="1">'3 - Rekonštrukcia priesto...'!$C$114:$K$139</definedName>
    <definedName name="_xlnm.Print_Titles" localSheetId="1">'3 - Rekonštrukcia priesto...'!$114:$114</definedName>
    <definedName name="_xlnm.Print_Titles" localSheetId="0">'Rekapitulácia stavby'!$92:$92</definedName>
    <definedName name="_xlnm.Print_Area" localSheetId="1">'3 - Rekonštrukcia priesto...'!$C$4:$J$76,'3 - Rekonštrukcia priesto...'!$C$82:$J$98,'3 - Rekonštrukcia priesto...'!$C$104:$K$139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39" i="2"/>
  <c r="BH139" i="2"/>
  <c r="BG139" i="2"/>
  <c r="BE139" i="2"/>
  <c r="T139" i="2"/>
  <c r="R139" i="2"/>
  <c r="P139" i="2"/>
  <c r="BK139" i="2"/>
  <c r="J139" i="2"/>
  <c r="BF139" i="2" s="1"/>
  <c r="BI138" i="2"/>
  <c r="BH138" i="2"/>
  <c r="BG138" i="2"/>
  <c r="BE138" i="2"/>
  <c r="T138" i="2"/>
  <c r="R138" i="2"/>
  <c r="R137" i="2" s="1"/>
  <c r="P138" i="2"/>
  <c r="P137" i="2" s="1"/>
  <c r="BK138" i="2"/>
  <c r="BK137" i="2" s="1"/>
  <c r="J138" i="2"/>
  <c r="BF138" i="2"/>
  <c r="BI136" i="2"/>
  <c r="BH136" i="2"/>
  <c r="BG136" i="2"/>
  <c r="BE136" i="2"/>
  <c r="T136" i="2"/>
  <c r="R136" i="2"/>
  <c r="P136" i="2"/>
  <c r="BK136" i="2"/>
  <c r="J136" i="2"/>
  <c r="BF136" i="2" s="1"/>
  <c r="BI135" i="2"/>
  <c r="BH135" i="2"/>
  <c r="BG135" i="2"/>
  <c r="BE135" i="2"/>
  <c r="T135" i="2"/>
  <c r="R135" i="2"/>
  <c r="P135" i="2"/>
  <c r="BK135" i="2"/>
  <c r="J135" i="2"/>
  <c r="BF135" i="2" s="1"/>
  <c r="BI134" i="2"/>
  <c r="BH134" i="2"/>
  <c r="BG134" i="2"/>
  <c r="BE134" i="2"/>
  <c r="T134" i="2"/>
  <c r="R134" i="2"/>
  <c r="P134" i="2"/>
  <c r="BK134" i="2"/>
  <c r="J134" i="2"/>
  <c r="BF134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 s="1"/>
  <c r="BI131" i="2"/>
  <c r="BH131" i="2"/>
  <c r="BG131" i="2"/>
  <c r="BE131" i="2"/>
  <c r="T131" i="2"/>
  <c r="R131" i="2"/>
  <c r="P131" i="2"/>
  <c r="BK131" i="2"/>
  <c r="J131" i="2"/>
  <c r="BF131" i="2" s="1"/>
  <c r="BI130" i="2"/>
  <c r="BH130" i="2"/>
  <c r="BG130" i="2"/>
  <c r="BE130" i="2"/>
  <c r="T130" i="2"/>
  <c r="R130" i="2"/>
  <c r="P130" i="2"/>
  <c r="BK130" i="2"/>
  <c r="J130" i="2"/>
  <c r="BF130" i="2" s="1"/>
  <c r="BI129" i="2"/>
  <c r="BH129" i="2"/>
  <c r="BG129" i="2"/>
  <c r="BE129" i="2"/>
  <c r="T129" i="2"/>
  <c r="R129" i="2"/>
  <c r="P129" i="2"/>
  <c r="BK129" i="2"/>
  <c r="J129" i="2"/>
  <c r="BF129" i="2" s="1"/>
  <c r="BI128" i="2"/>
  <c r="BH128" i="2"/>
  <c r="BG128" i="2"/>
  <c r="BE128" i="2"/>
  <c r="T128" i="2"/>
  <c r="R128" i="2"/>
  <c r="P128" i="2"/>
  <c r="BK128" i="2"/>
  <c r="J128" i="2"/>
  <c r="BF128" i="2" s="1"/>
  <c r="BI127" i="2"/>
  <c r="BH127" i="2"/>
  <c r="BG127" i="2"/>
  <c r="BE127" i="2"/>
  <c r="T127" i="2"/>
  <c r="R127" i="2"/>
  <c r="P127" i="2"/>
  <c r="BK127" i="2"/>
  <c r="J127" i="2"/>
  <c r="BF127" i="2" s="1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 s="1"/>
  <c r="BI124" i="2"/>
  <c r="BH124" i="2"/>
  <c r="BG124" i="2"/>
  <c r="BE124" i="2"/>
  <c r="T124" i="2"/>
  <c r="R124" i="2"/>
  <c r="P124" i="2"/>
  <c r="BK124" i="2"/>
  <c r="J124" i="2"/>
  <c r="BF124" i="2" s="1"/>
  <c r="BI123" i="2"/>
  <c r="BH123" i="2"/>
  <c r="BG123" i="2"/>
  <c r="BE123" i="2"/>
  <c r="T123" i="2"/>
  <c r="R123" i="2"/>
  <c r="P123" i="2"/>
  <c r="BK123" i="2"/>
  <c r="J123" i="2"/>
  <c r="BF123" i="2" s="1"/>
  <c r="BI122" i="2"/>
  <c r="BH122" i="2"/>
  <c r="BG122" i="2"/>
  <c r="BE122" i="2"/>
  <c r="F31" i="2" s="1"/>
  <c r="AZ95" i="1" s="1"/>
  <c r="AZ94" i="1" s="1"/>
  <c r="T122" i="2"/>
  <c r="R122" i="2"/>
  <c r="P122" i="2"/>
  <c r="BK122" i="2"/>
  <c r="J122" i="2"/>
  <c r="BF122" i="2" s="1"/>
  <c r="BI121" i="2"/>
  <c r="BH121" i="2"/>
  <c r="BG121" i="2"/>
  <c r="BE121" i="2"/>
  <c r="T121" i="2"/>
  <c r="R121" i="2"/>
  <c r="P121" i="2"/>
  <c r="BK121" i="2"/>
  <c r="J121" i="2"/>
  <c r="BF121" i="2" s="1"/>
  <c r="BI120" i="2"/>
  <c r="BH120" i="2"/>
  <c r="F34" i="2" s="1"/>
  <c r="BC95" i="1" s="1"/>
  <c r="BC94" i="1" s="1"/>
  <c r="BG120" i="2"/>
  <c r="BE120" i="2"/>
  <c r="T120" i="2"/>
  <c r="R120" i="2"/>
  <c r="P120" i="2"/>
  <c r="BK120" i="2"/>
  <c r="J120" i="2"/>
  <c r="BF120" i="2" s="1"/>
  <c r="BI119" i="2"/>
  <c r="BH119" i="2"/>
  <c r="BG119" i="2"/>
  <c r="BE119" i="2"/>
  <c r="J31" i="2" s="1"/>
  <c r="AV95" i="1" s="1"/>
  <c r="T119" i="2"/>
  <c r="R119" i="2"/>
  <c r="P119" i="2"/>
  <c r="BK119" i="2"/>
  <c r="J119" i="2"/>
  <c r="BF119" i="2" s="1"/>
  <c r="BI118" i="2"/>
  <c r="BH118" i="2"/>
  <c r="BG118" i="2"/>
  <c r="F33" i="2" s="1"/>
  <c r="BB95" i="1" s="1"/>
  <c r="BB94" i="1" s="1"/>
  <c r="BE118" i="2"/>
  <c r="T118" i="2"/>
  <c r="T117" i="2" s="1"/>
  <c r="R118" i="2"/>
  <c r="P118" i="2"/>
  <c r="BK118" i="2"/>
  <c r="BK117" i="2"/>
  <c r="J117" i="2" s="1"/>
  <c r="J96" i="2" s="1"/>
  <c r="J118" i="2"/>
  <c r="BF118" i="2"/>
  <c r="F111" i="2"/>
  <c r="F109" i="2"/>
  <c r="E107" i="2"/>
  <c r="F89" i="2"/>
  <c r="F87" i="2"/>
  <c r="E85" i="2"/>
  <c r="J22" i="2"/>
  <c r="E22" i="2"/>
  <c r="J112" i="2"/>
  <c r="J90" i="2"/>
  <c r="J21" i="2"/>
  <c r="J19" i="2"/>
  <c r="E19" i="2"/>
  <c r="J111" i="2" s="1"/>
  <c r="J89" i="2"/>
  <c r="J18" i="2"/>
  <c r="J16" i="2"/>
  <c r="E16" i="2"/>
  <c r="F90" i="2" s="1"/>
  <c r="F112" i="2"/>
  <c r="J15" i="2"/>
  <c r="J10" i="2"/>
  <c r="J109" i="2" s="1"/>
  <c r="AS94" i="1"/>
  <c r="L90" i="1"/>
  <c r="AM90" i="1"/>
  <c r="AM89" i="1"/>
  <c r="L89" i="1"/>
  <c r="AM87" i="1"/>
  <c r="L87" i="1"/>
  <c r="L85" i="1"/>
  <c r="L84" i="1"/>
  <c r="P117" i="2" l="1"/>
  <c r="R117" i="2"/>
  <c r="R116" i="2" s="1"/>
  <c r="R115" i="2" s="1"/>
  <c r="F35" i="2"/>
  <c r="BD95" i="1" s="1"/>
  <c r="BD94" i="1" s="1"/>
  <c r="W33" i="1" s="1"/>
  <c r="T137" i="2"/>
  <c r="J87" i="2"/>
  <c r="W29" i="1"/>
  <c r="AV94" i="1"/>
  <c r="W32" i="1"/>
  <c r="AY94" i="1"/>
  <c r="W31" i="1"/>
  <c r="AX94" i="1"/>
  <c r="J137" i="2"/>
  <c r="J97" i="2" s="1"/>
  <c r="BK116" i="2"/>
  <c r="J32" i="2"/>
  <c r="AW95" i="1" s="1"/>
  <c r="P116" i="2"/>
  <c r="P115" i="2" s="1"/>
  <c r="AU95" i="1" s="1"/>
  <c r="AU94" i="1" s="1"/>
  <c r="T116" i="2"/>
  <c r="T115" i="2" s="1"/>
  <c r="AT95" i="1"/>
  <c r="F32" i="2"/>
  <c r="BA95" i="1" s="1"/>
  <c r="BA94" i="1" s="1"/>
  <c r="J116" i="2" l="1"/>
  <c r="J95" i="2" s="1"/>
  <c r="BK115" i="2"/>
  <c r="J115" i="2" s="1"/>
  <c r="AK29" i="1"/>
  <c r="W30" i="1"/>
  <c r="AW94" i="1"/>
  <c r="AK30" i="1" s="1"/>
  <c r="J28" i="2" l="1"/>
  <c r="J94" i="2"/>
  <c r="AT94" i="1"/>
  <c r="J37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<sst xmlns="http://schemas.openxmlformats.org/spreadsheetml/2006/main" count="574" uniqueCount="198">
  <si>
    <t>Export Komplet</t>
  </si>
  <si>
    <t/>
  </si>
  <si>
    <t>2.0</t>
  </si>
  <si>
    <t>ZAMOK</t>
  </si>
  <si>
    <t>False</t>
  </si>
  <si>
    <t>{620e3f47-2082-4472-8de0-b3adf7a6afa1}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</si>
  <si>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</si>
  <si>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</si>
  <si>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</si>
  <si>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</si>
  <si>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</si>
  <si>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</si>
  <si>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</si>
  <si>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</si>
  <si>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</si>
  <si>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</si>
  <si>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priestorov požiarnej zbrojnice v obci NIžná Jedľová -  plechová  garáž - bleskozvod</t>
  </si>
  <si>
    <t>JKSO:</t>
  </si>
  <si>
    <t>KS:</t>
  </si>
  <si>
    <t>Miesto:</t>
  </si>
  <si>
    <t>Nižná Jedľová</t>
  </si>
  <si>
    <t>Dátum:</t>
  </si>
  <si>
    <t>Objednávateľ:</t>
  </si>
  <si>
    <t>IČO:</t>
  </si>
  <si>
    <t>Obec Nižná Jedľová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</si>
  <si>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</si>
  <si>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</si>
  <si>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</si>
  <si>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</si>
  <si>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</si>
  <si>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</si>
  <si>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</si>
  <si>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</si>
  <si>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</si>
  <si>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</si>
  <si>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</si>
  <si>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</si>
  <si>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</si>
  <si>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</si>
  <si>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</si>
  <si>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</si>
  <si>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</si>
  <si>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</si>
  <si>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</si>
  <si>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</si>
  <si>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</si>
  <si>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</si>
  <si>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</si>
  <si>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</si>
  <si>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</si>
  <si>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</si>
  <si>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</si>
  <si>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</si>
  <si>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</si>
  <si>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</si>
  <si>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</si>
  <si>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</si>
  <si>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</si>
  <si>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</si>
  <si>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</si>
  <si>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</si>
  <si>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</si>
  <si>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</si>
  <si>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</si>
  <si>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</si>
  <si>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</si>
  <si>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</si>
  <si>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</si>
  <si>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</si>
  <si>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</si>
  <si>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</si>
  <si>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</si>
  <si>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</si>
  <si>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</si>
  <si>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</si>
  <si>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</si>
  <si>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</si>
  <si>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</si>
  <si>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</si>
  <si>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</si>
  <si>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</si>
  <si>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</si>
  <si>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</si>
  <si>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</si>
  <si>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</si>
  <si>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</si>
  <si>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</si>
  <si>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</si>
  <si>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95-M - Revízie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</si>
  <si>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</si>
  <si>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</si>
  <si>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</si>
  <si>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</si>
  <si>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</si>
  <si>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</si>
  <si>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</si>
  <si>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</si>
  <si>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</si>
  <si>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</si>
  <si>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</si>
  <si>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</si>
  <si>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</si>
  <si>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</si>
  <si>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ROZPOCET</t>
  </si>
  <si>
    <t>21-M</t>
  </si>
  <si>
    <t>Elektromontáže</t>
  </si>
  <si>
    <t>K</t>
  </si>
  <si>
    <t>210220001</t>
  </si>
  <si>
    <t>Uzemňovacie vedenie na povrchu FeZn</t>
  </si>
  <si>
    <t>m</t>
  </si>
  <si>
    <t>CS CENEKON 2018 02</t>
  </si>
  <si>
    <t>64</t>
  </si>
  <si>
    <t>2</t>
  </si>
  <si>
    <t>419741587</t>
  </si>
  <si>
    <t>354410054700</t>
  </si>
  <si>
    <t>Drôt bleskozvodový FeZn, d 8 mm</t>
  </si>
  <si>
    <t>kg</t>
  </si>
  <si>
    <t>128</t>
  </si>
  <si>
    <t>964608797</t>
  </si>
  <si>
    <t>210220020</t>
  </si>
  <si>
    <t>Uzemňovacie vedenie v zemi FeZn vrátane izolácie spojov</t>
  </si>
  <si>
    <t>1597989123</t>
  </si>
  <si>
    <t>4</t>
  </si>
  <si>
    <t>354410058800</t>
  </si>
  <si>
    <t>Pásovina uzemňovacia FeZn 30 x 4 mm</t>
  </si>
  <si>
    <t>-1212878901</t>
  </si>
  <si>
    <t>5</t>
  </si>
  <si>
    <t>210220021</t>
  </si>
  <si>
    <t>Uzemňovacie vedenie v zemi FeZn vrátane izolácie spojov O 10mm</t>
  </si>
  <si>
    <t>-1259563504</t>
  </si>
  <si>
    <t>6</t>
  </si>
  <si>
    <t>354410054800</t>
  </si>
  <si>
    <t>Drôt bleskozvodový FeZn, d 10 mm</t>
  </si>
  <si>
    <t>554931482</t>
  </si>
  <si>
    <t>7</t>
  </si>
  <si>
    <t>210220050</t>
  </si>
  <si>
    <t>Označenie zvodov číselnými štítkami</t>
  </si>
  <si>
    <t>ks</t>
  </si>
  <si>
    <t>1753791933</t>
  </si>
  <si>
    <t>8</t>
  </si>
  <si>
    <t>354410064800</t>
  </si>
  <si>
    <t>Štítok orientačný na zvody 1</t>
  </si>
  <si>
    <t>-155771106</t>
  </si>
  <si>
    <t>9</t>
  </si>
  <si>
    <t>354410064900</t>
  </si>
  <si>
    <t>Štítok orientačný na zvody 2</t>
  </si>
  <si>
    <t>140370476</t>
  </si>
  <si>
    <t>10</t>
  </si>
  <si>
    <t>354410065000</t>
  </si>
  <si>
    <t>Štítok orientačný na zvody 3</t>
  </si>
  <si>
    <t>-1296327921</t>
  </si>
  <si>
    <t>12</t>
  </si>
  <si>
    <t>210220243</t>
  </si>
  <si>
    <t>Svorka FeZn spojovacia SS</t>
  </si>
  <si>
    <t>1493321801</t>
  </si>
  <si>
    <t>13</t>
  </si>
  <si>
    <t>354410003400</t>
  </si>
  <si>
    <t>Svorka FeZn spojovacia označenie SS 2 skrutky s príložkou</t>
  </si>
  <si>
    <t>600883471</t>
  </si>
  <si>
    <t>14</t>
  </si>
  <si>
    <t>210220246</t>
  </si>
  <si>
    <t>Svorka FeZn na odkvapový žľab SO</t>
  </si>
  <si>
    <t>-1334508077</t>
  </si>
  <si>
    <t>15</t>
  </si>
  <si>
    <t>354410004200</t>
  </si>
  <si>
    <t>Svorka FeZn odkvapová označenie SO</t>
  </si>
  <si>
    <t>-1633435487</t>
  </si>
  <si>
    <t>16</t>
  </si>
  <si>
    <t>210220247</t>
  </si>
  <si>
    <t>Svorka FeZn skúšobná SZ</t>
  </si>
  <si>
    <t>-1729558459</t>
  </si>
  <si>
    <t>17</t>
  </si>
  <si>
    <t>354410004300</t>
  </si>
  <si>
    <t>Svorka FeZn skúšobná označenie SZ</t>
  </si>
  <si>
    <t>-309637112</t>
  </si>
  <si>
    <t>18</t>
  </si>
  <si>
    <t>210220293</t>
  </si>
  <si>
    <t>Tvarovanie vedenia na povrchu, ochrannej rúrky, uholníka</t>
  </si>
  <si>
    <t>-1483924799</t>
  </si>
  <si>
    <t>21</t>
  </si>
  <si>
    <t>354410053300</t>
  </si>
  <si>
    <t>Uholník ochranný FeZn označenie OU 1,7 m</t>
  </si>
  <si>
    <t>CS CENEKON 2019 01</t>
  </si>
  <si>
    <t>814987516</t>
  </si>
  <si>
    <t>22</t>
  </si>
  <si>
    <t>354410053600</t>
  </si>
  <si>
    <t>Držiak FeZn ochranného uholníka do muriva označenie DU Z</t>
  </si>
  <si>
    <t>625903405</t>
  </si>
  <si>
    <t>95-M</t>
  </si>
  <si>
    <t>Revízie</t>
  </si>
  <si>
    <t>19</t>
  </si>
  <si>
    <t>950105001</t>
  </si>
  <si>
    <t>Zistenie stavu zariadenia ochrany pred úderom blesku</t>
  </si>
  <si>
    <t>zvod</t>
  </si>
  <si>
    <t>211224440</t>
  </si>
  <si>
    <t>950105010</t>
  </si>
  <si>
    <t>Kontrola zvodových vodičov, vykonanie kontroly podpier</t>
  </si>
  <si>
    <t>-821893634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</si>
</sst>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5" workbookViewId="0">
      <selection activeCell="AN8" sqref="AN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28"/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7"/>
      <c r="C4" s="18"/>
      <c r="D4" s="19" t="s">
        <v>8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9</v>
      </c>
      <c r="BE4" s="21" t="s">
        <v>10</v>
      </c>
      <c r="BS4" s="13" t="s">
        <v>11</v>
      </c>
    </row>
    <row r="5" spans="1:74" ht="12" customHeight="1">
      <c r="B5" s="17"/>
      <c r="C5" s="18"/>
      <c r="D5" s="22" t="s">
        <v>12</v>
      </c>
      <c r="E5" s="18"/>
      <c r="F5" s="18"/>
      <c r="G5" s="18"/>
      <c r="H5" s="18"/>
      <c r="I5" s="18"/>
      <c r="J5" s="18"/>
      <c r="K5" s="240" t="s">
        <v>13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18"/>
      <c r="AQ5" s="18"/>
      <c r="AR5" s="16"/>
      <c r="BE5" s="248" t="s">
        <v>14</v>
      </c>
      <c r="BS5" s="13" t="s">
        <v>6</v>
      </c>
    </row>
    <row r="6" spans="1:74" ht="36.950000000000003" customHeight="1">
      <c r="B6" s="17"/>
      <c r="C6" s="18"/>
      <c r="D6" s="24" t="s">
        <v>15</v>
      </c>
      <c r="E6" s="18"/>
      <c r="F6" s="18"/>
      <c r="G6" s="18"/>
      <c r="H6" s="18"/>
      <c r="I6" s="18"/>
      <c r="J6" s="18"/>
      <c r="K6" s="242" t="s">
        <v>16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P6" s="18"/>
      <c r="AQ6" s="18"/>
      <c r="AR6" s="16"/>
      <c r="BE6" s="249"/>
      <c r="BS6" s="13" t="s">
        <v>6</v>
      </c>
    </row>
    <row r="7" spans="1:74" ht="12" customHeight="1">
      <c r="B7" s="17"/>
      <c r="C7" s="18"/>
      <c r="D7" s="25" t="s">
        <v>17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18</v>
      </c>
      <c r="AL7" s="18"/>
      <c r="AM7" s="18"/>
      <c r="AN7" s="23" t="s">
        <v>1</v>
      </c>
      <c r="AO7" s="18"/>
      <c r="AP7" s="18"/>
      <c r="AQ7" s="18"/>
      <c r="AR7" s="16"/>
      <c r="BE7" s="249"/>
      <c r="BS7" s="13" t="s">
        <v>6</v>
      </c>
    </row>
    <row r="8" spans="1:74" ht="12" customHeight="1">
      <c r="B8" s="17"/>
      <c r="C8" s="18"/>
      <c r="D8" s="25" t="s">
        <v>19</v>
      </c>
      <c r="E8" s="18"/>
      <c r="F8" s="18"/>
      <c r="G8" s="18"/>
      <c r="H8" s="18"/>
      <c r="I8" s="18"/>
      <c r="J8" s="18"/>
      <c r="K8" s="23" t="s">
        <v>20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21</v>
      </c>
      <c r="AL8" s="18"/>
      <c r="AM8" s="18"/>
      <c r="AN8" s="211">
        <v>44082</v>
      </c>
      <c r="AO8" s="18"/>
      <c r="AP8" s="18"/>
      <c r="AQ8" s="18"/>
      <c r="AR8" s="16"/>
      <c r="BE8" s="249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49"/>
      <c r="BS9" s="13" t="s">
        <v>6</v>
      </c>
    </row>
    <row r="10" spans="1:74" ht="12" customHeight="1">
      <c r="B10" s="17"/>
      <c r="C10" s="18"/>
      <c r="D10" s="25" t="s">
        <v>22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23</v>
      </c>
      <c r="AL10" s="18"/>
      <c r="AM10" s="18"/>
      <c r="AN10" s="23" t="s">
        <v>1</v>
      </c>
      <c r="AO10" s="18"/>
      <c r="AP10" s="18"/>
      <c r="AQ10" s="18"/>
      <c r="AR10" s="16"/>
      <c r="BE10" s="249"/>
      <c r="BS10" s="13" t="s">
        <v>6</v>
      </c>
    </row>
    <row r="11" spans="1:74" ht="18.399999999999999" customHeight="1">
      <c r="B11" s="17"/>
      <c r="C11" s="18"/>
      <c r="D11" s="18"/>
      <c r="E11" s="23" t="s">
        <v>24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25</v>
      </c>
      <c r="AL11" s="18"/>
      <c r="AM11" s="18"/>
      <c r="AN11" s="23" t="s">
        <v>1</v>
      </c>
      <c r="AO11" s="18"/>
      <c r="AP11" s="18"/>
      <c r="AQ11" s="18"/>
      <c r="AR11" s="16"/>
      <c r="BE11" s="249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49"/>
      <c r="BS12" s="13" t="s">
        <v>6</v>
      </c>
    </row>
    <row r="13" spans="1:74" ht="12" customHeight="1">
      <c r="B13" s="17"/>
      <c r="C13" s="18"/>
      <c r="D13" s="25" t="s">
        <v>26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23</v>
      </c>
      <c r="AL13" s="18"/>
      <c r="AM13" s="18"/>
      <c r="AN13" s="27" t="s">
        <v>27</v>
      </c>
      <c r="AO13" s="18"/>
      <c r="AP13" s="18"/>
      <c r="AQ13" s="18"/>
      <c r="AR13" s="16"/>
      <c r="BE13" s="249"/>
      <c r="BS13" s="13" t="s">
        <v>6</v>
      </c>
    </row>
    <row r="14" spans="1:74" ht="12.75">
      <c r="B14" s="17"/>
      <c r="C14" s="18"/>
      <c r="D14" s="18"/>
      <c r="E14" s="243" t="s">
        <v>27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5" t="s">
        <v>25</v>
      </c>
      <c r="AL14" s="18"/>
      <c r="AM14" s="18"/>
      <c r="AN14" s="27" t="s">
        <v>27</v>
      </c>
      <c r="AO14" s="18"/>
      <c r="AP14" s="18"/>
      <c r="AQ14" s="18"/>
      <c r="AR14" s="16"/>
      <c r="BE14" s="249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49"/>
      <c r="BS15" s="13" t="s">
        <v>4</v>
      </c>
    </row>
    <row r="16" spans="1:74" ht="12" customHeight="1">
      <c r="B16" s="17"/>
      <c r="C16" s="18"/>
      <c r="D16" s="25" t="s">
        <v>28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23</v>
      </c>
      <c r="AL16" s="18"/>
      <c r="AM16" s="18"/>
      <c r="AN16" s="23" t="s">
        <v>1</v>
      </c>
      <c r="AO16" s="18"/>
      <c r="AP16" s="18"/>
      <c r="AQ16" s="18"/>
      <c r="AR16" s="16"/>
      <c r="BE16" s="249"/>
      <c r="BS16" s="13" t="s">
        <v>4</v>
      </c>
    </row>
    <row r="17" spans="2:71" ht="18.399999999999999" customHeight="1">
      <c r="B17" s="17"/>
      <c r="C17" s="18"/>
      <c r="D17" s="18"/>
      <c r="E17" s="23" t="s">
        <v>29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25</v>
      </c>
      <c r="AL17" s="18"/>
      <c r="AM17" s="18"/>
      <c r="AN17" s="23" t="s">
        <v>1</v>
      </c>
      <c r="AO17" s="18"/>
      <c r="AP17" s="18"/>
      <c r="AQ17" s="18"/>
      <c r="AR17" s="16"/>
      <c r="BE17" s="249"/>
      <c r="BS17" s="13" t="s">
        <v>30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49"/>
      <c r="BS18" s="13" t="s">
        <v>6</v>
      </c>
    </row>
    <row r="19" spans="2:7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23</v>
      </c>
      <c r="AL19" s="18"/>
      <c r="AM19" s="18"/>
      <c r="AN19" s="23" t="s">
        <v>1</v>
      </c>
      <c r="AO19" s="18"/>
      <c r="AP19" s="18"/>
      <c r="AQ19" s="18"/>
      <c r="AR19" s="16"/>
      <c r="BE19" s="249"/>
      <c r="BS19" s="13" t="s">
        <v>6</v>
      </c>
    </row>
    <row r="20" spans="2:71" ht="18.399999999999999" customHeight="1">
      <c r="B20" s="17"/>
      <c r="C20" s="18"/>
      <c r="D20" s="18"/>
      <c r="E20" s="23" t="s">
        <v>29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25</v>
      </c>
      <c r="AL20" s="18"/>
      <c r="AM20" s="18"/>
      <c r="AN20" s="23" t="s">
        <v>1</v>
      </c>
      <c r="AO20" s="18"/>
      <c r="AP20" s="18"/>
      <c r="AQ20" s="18"/>
      <c r="AR20" s="16"/>
      <c r="BE20" s="249"/>
      <c r="BS20" s="13" t="s">
        <v>30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49"/>
    </row>
    <row r="22" spans="2:71" ht="12" customHeight="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49"/>
    </row>
    <row r="23" spans="2:71" ht="16.5" customHeight="1">
      <c r="B23" s="17"/>
      <c r="C23" s="18"/>
      <c r="D23" s="18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18"/>
      <c r="AP23" s="18"/>
      <c r="AQ23" s="18"/>
      <c r="AR23" s="16"/>
      <c r="BE23" s="249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49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49"/>
    </row>
    <row r="26" spans="2:71" s="1" customFormat="1" ht="25.9" customHeight="1">
      <c r="B26" s="30"/>
      <c r="C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51">
        <f>ROUND(AG94,2)</f>
        <v>0</v>
      </c>
      <c r="AL26" s="252"/>
      <c r="AM26" s="252"/>
      <c r="AN26" s="252"/>
      <c r="AO26" s="252"/>
      <c r="AP26" s="31"/>
      <c r="AQ26" s="31"/>
      <c r="AR26" s="34"/>
      <c r="BE26" s="249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49"/>
    </row>
    <row r="28" spans="2:71" s="1" customFormat="1" ht="12.7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46" t="s">
        <v>34</v>
      </c>
      <c r="M28" s="246"/>
      <c r="N28" s="246"/>
      <c r="O28" s="246"/>
      <c r="P28" s="246"/>
      <c r="Q28" s="31"/>
      <c r="R28" s="31"/>
      <c r="S28" s="31"/>
      <c r="T28" s="31"/>
      <c r="U28" s="31"/>
      <c r="V28" s="31"/>
      <c r="W28" s="246" t="s">
        <v>35</v>
      </c>
      <c r="X28" s="246"/>
      <c r="Y28" s="246"/>
      <c r="Z28" s="246"/>
      <c r="AA28" s="246"/>
      <c r="AB28" s="246"/>
      <c r="AC28" s="246"/>
      <c r="AD28" s="246"/>
      <c r="AE28" s="246"/>
      <c r="AF28" s="31"/>
      <c r="AG28" s="31"/>
      <c r="AH28" s="31"/>
      <c r="AI28" s="31"/>
      <c r="AJ28" s="31"/>
      <c r="AK28" s="246" t="s">
        <v>36</v>
      </c>
      <c r="AL28" s="246"/>
      <c r="AM28" s="246"/>
      <c r="AN28" s="246"/>
      <c r="AO28" s="246"/>
      <c r="AP28" s="31"/>
      <c r="AQ28" s="31"/>
      <c r="AR28" s="34"/>
      <c r="BE28" s="249"/>
    </row>
    <row r="29" spans="2:71" s="2" customFormat="1" ht="14.45" customHeight="1">
      <c r="B29" s="35"/>
      <c r="C29" s="36"/>
      <c r="D29" s="25" t="s">
        <v>37</v>
      </c>
      <c r="E29" s="36"/>
      <c r="F29" s="25" t="s">
        <v>38</v>
      </c>
      <c r="G29" s="36"/>
      <c r="H29" s="36"/>
      <c r="I29" s="36"/>
      <c r="J29" s="36"/>
      <c r="K29" s="36"/>
      <c r="L29" s="212">
        <v>0.2</v>
      </c>
      <c r="M29" s="213"/>
      <c r="N29" s="213"/>
      <c r="O29" s="213"/>
      <c r="P29" s="213"/>
      <c r="Q29" s="36"/>
      <c r="R29" s="36"/>
      <c r="S29" s="36"/>
      <c r="T29" s="36"/>
      <c r="U29" s="36"/>
      <c r="V29" s="36"/>
      <c r="W29" s="247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F29" s="36"/>
      <c r="AG29" s="36"/>
      <c r="AH29" s="36"/>
      <c r="AI29" s="36"/>
      <c r="AJ29" s="36"/>
      <c r="AK29" s="247">
        <f>ROUND(AV94, 2)</f>
        <v>0</v>
      </c>
      <c r="AL29" s="213"/>
      <c r="AM29" s="213"/>
      <c r="AN29" s="213"/>
      <c r="AO29" s="213"/>
      <c r="AP29" s="36"/>
      <c r="AQ29" s="36"/>
      <c r="AR29" s="37"/>
      <c r="BE29" s="250"/>
    </row>
    <row r="30" spans="2:71" s="2" customFormat="1" ht="14.45" customHeight="1">
      <c r="B30" s="35"/>
      <c r="C30" s="36"/>
      <c r="D30" s="36"/>
      <c r="E30" s="36"/>
      <c r="F30" s="25" t="s">
        <v>39</v>
      </c>
      <c r="G30" s="36"/>
      <c r="H30" s="36"/>
      <c r="I30" s="36"/>
      <c r="J30" s="36"/>
      <c r="K30" s="36"/>
      <c r="L30" s="212">
        <v>0.2</v>
      </c>
      <c r="M30" s="213"/>
      <c r="N30" s="213"/>
      <c r="O30" s="213"/>
      <c r="P30" s="213"/>
      <c r="Q30" s="36"/>
      <c r="R30" s="36"/>
      <c r="S30" s="36"/>
      <c r="T30" s="36"/>
      <c r="U30" s="36"/>
      <c r="V30" s="36"/>
      <c r="W30" s="247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F30" s="36"/>
      <c r="AG30" s="36"/>
      <c r="AH30" s="36"/>
      <c r="AI30" s="36"/>
      <c r="AJ30" s="36"/>
      <c r="AK30" s="247">
        <f>ROUND(AW94, 2)</f>
        <v>0</v>
      </c>
      <c r="AL30" s="213"/>
      <c r="AM30" s="213"/>
      <c r="AN30" s="213"/>
      <c r="AO30" s="213"/>
      <c r="AP30" s="36"/>
      <c r="AQ30" s="36"/>
      <c r="AR30" s="37"/>
      <c r="BE30" s="250"/>
    </row>
    <row r="31" spans="2:71" s="2" customFormat="1" ht="14.45" hidden="1" customHeight="1">
      <c r="B31" s="35"/>
      <c r="C31" s="36"/>
      <c r="D31" s="36"/>
      <c r="E31" s="36"/>
      <c r="F31" s="25" t="s">
        <v>40</v>
      </c>
      <c r="G31" s="36"/>
      <c r="H31" s="36"/>
      <c r="I31" s="36"/>
      <c r="J31" s="36"/>
      <c r="K31" s="36"/>
      <c r="L31" s="212">
        <v>0.2</v>
      </c>
      <c r="M31" s="213"/>
      <c r="N31" s="213"/>
      <c r="O31" s="213"/>
      <c r="P31" s="213"/>
      <c r="Q31" s="36"/>
      <c r="R31" s="36"/>
      <c r="S31" s="36"/>
      <c r="T31" s="36"/>
      <c r="U31" s="36"/>
      <c r="V31" s="36"/>
      <c r="W31" s="247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F31" s="36"/>
      <c r="AG31" s="36"/>
      <c r="AH31" s="36"/>
      <c r="AI31" s="36"/>
      <c r="AJ31" s="36"/>
      <c r="AK31" s="247">
        <v>0</v>
      </c>
      <c r="AL31" s="213"/>
      <c r="AM31" s="213"/>
      <c r="AN31" s="213"/>
      <c r="AO31" s="213"/>
      <c r="AP31" s="36"/>
      <c r="AQ31" s="36"/>
      <c r="AR31" s="37"/>
      <c r="BE31" s="250"/>
    </row>
    <row r="32" spans="2:71" s="2" customFormat="1" ht="14.45" hidden="1" customHeight="1">
      <c r="B32" s="35"/>
      <c r="C32" s="36"/>
      <c r="D32" s="36"/>
      <c r="E32" s="36"/>
      <c r="F32" s="25" t="s">
        <v>41</v>
      </c>
      <c r="G32" s="36"/>
      <c r="H32" s="36"/>
      <c r="I32" s="36"/>
      <c r="J32" s="36"/>
      <c r="K32" s="36"/>
      <c r="L32" s="212">
        <v>0.2</v>
      </c>
      <c r="M32" s="213"/>
      <c r="N32" s="213"/>
      <c r="O32" s="213"/>
      <c r="P32" s="213"/>
      <c r="Q32" s="36"/>
      <c r="R32" s="36"/>
      <c r="S32" s="36"/>
      <c r="T32" s="36"/>
      <c r="U32" s="36"/>
      <c r="V32" s="36"/>
      <c r="W32" s="247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F32" s="36"/>
      <c r="AG32" s="36"/>
      <c r="AH32" s="36"/>
      <c r="AI32" s="36"/>
      <c r="AJ32" s="36"/>
      <c r="AK32" s="247">
        <v>0</v>
      </c>
      <c r="AL32" s="213"/>
      <c r="AM32" s="213"/>
      <c r="AN32" s="213"/>
      <c r="AO32" s="213"/>
      <c r="AP32" s="36"/>
      <c r="AQ32" s="36"/>
      <c r="AR32" s="37"/>
      <c r="BE32" s="250"/>
    </row>
    <row r="33" spans="2:57" s="2" customFormat="1" ht="14.45" hidden="1" customHeight="1">
      <c r="B33" s="35"/>
      <c r="C33" s="36"/>
      <c r="D33" s="36"/>
      <c r="E33" s="36"/>
      <c r="F33" s="25" t="s">
        <v>42</v>
      </c>
      <c r="G33" s="36"/>
      <c r="H33" s="36"/>
      <c r="I33" s="36"/>
      <c r="J33" s="36"/>
      <c r="K33" s="36"/>
      <c r="L33" s="212">
        <v>0</v>
      </c>
      <c r="M33" s="213"/>
      <c r="N33" s="213"/>
      <c r="O33" s="213"/>
      <c r="P33" s="213"/>
      <c r="Q33" s="36"/>
      <c r="R33" s="36"/>
      <c r="S33" s="36"/>
      <c r="T33" s="36"/>
      <c r="U33" s="36"/>
      <c r="V33" s="36"/>
      <c r="W33" s="247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F33" s="36"/>
      <c r="AG33" s="36"/>
      <c r="AH33" s="36"/>
      <c r="AI33" s="36"/>
      <c r="AJ33" s="36"/>
      <c r="AK33" s="247">
        <v>0</v>
      </c>
      <c r="AL33" s="213"/>
      <c r="AM33" s="213"/>
      <c r="AN33" s="213"/>
      <c r="AO33" s="213"/>
      <c r="AP33" s="36"/>
      <c r="AQ33" s="36"/>
      <c r="AR33" s="37"/>
      <c r="BE33" s="250"/>
    </row>
    <row r="34" spans="2:57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49"/>
    </row>
    <row r="35" spans="2:57" s="1" customFormat="1" ht="25.9" customHeight="1"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4" t="s">
        <v>45</v>
      </c>
      <c r="Y35" s="225"/>
      <c r="Z35" s="225"/>
      <c r="AA35" s="225"/>
      <c r="AB35" s="225"/>
      <c r="AC35" s="40"/>
      <c r="AD35" s="40"/>
      <c r="AE35" s="40"/>
      <c r="AF35" s="40"/>
      <c r="AG35" s="40"/>
      <c r="AH35" s="40"/>
      <c r="AI35" s="40"/>
      <c r="AJ35" s="40"/>
      <c r="AK35" s="226">
        <f>SUM(AK26:AK33)</f>
        <v>0</v>
      </c>
      <c r="AL35" s="225"/>
      <c r="AM35" s="225"/>
      <c r="AN35" s="225"/>
      <c r="AO35" s="227"/>
      <c r="AP35" s="38"/>
      <c r="AQ35" s="38"/>
      <c r="AR35" s="34"/>
    </row>
    <row r="36" spans="2:57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57" s="1" customFormat="1" ht="14.4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</row>
    <row r="38" spans="2:57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2:57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2:57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2:57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2:57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2:57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2:57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2:57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2:57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2:57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2:57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2:44" s="1" customFormat="1" ht="14.45" customHeight="1">
      <c r="B49" s="30"/>
      <c r="C49" s="3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P49" s="31"/>
      <c r="AQ49" s="31"/>
      <c r="AR49" s="34"/>
    </row>
    <row r="50" spans="2:44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2:44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2:44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2:44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2:4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2:44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2:44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2:44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2:44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2:44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2:44" s="1" customFormat="1" ht="12.75">
      <c r="B60" s="30"/>
      <c r="C60" s="31"/>
      <c r="D60" s="44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48</v>
      </c>
      <c r="AI60" s="33"/>
      <c r="AJ60" s="33"/>
      <c r="AK60" s="33"/>
      <c r="AL60" s="33"/>
      <c r="AM60" s="44" t="s">
        <v>49</v>
      </c>
      <c r="AN60" s="33"/>
      <c r="AO60" s="33"/>
      <c r="AP60" s="31"/>
      <c r="AQ60" s="31"/>
      <c r="AR60" s="34"/>
    </row>
    <row r="61" spans="2:44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2:44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2:44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2:44" s="1" customFormat="1" ht="12.75">
      <c r="B64" s="30"/>
      <c r="C64" s="31"/>
      <c r="D64" s="42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51</v>
      </c>
      <c r="AI64" s="43"/>
      <c r="AJ64" s="43"/>
      <c r="AK64" s="43"/>
      <c r="AL64" s="43"/>
      <c r="AM64" s="43"/>
      <c r="AN64" s="43"/>
      <c r="AO64" s="43"/>
      <c r="AP64" s="31"/>
      <c r="AQ64" s="31"/>
      <c r="AR64" s="34"/>
    </row>
    <row r="65" spans="2:44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2:44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2:44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2:44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2:44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2:44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2:44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2:44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2:44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2:4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2:44" s="1" customFormat="1" ht="12.75">
      <c r="B75" s="30"/>
      <c r="C75" s="31"/>
      <c r="D75" s="44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48</v>
      </c>
      <c r="AI75" s="33"/>
      <c r="AJ75" s="33"/>
      <c r="AK75" s="33"/>
      <c r="AL75" s="33"/>
      <c r="AM75" s="44" t="s">
        <v>49</v>
      </c>
      <c r="AN75" s="33"/>
      <c r="AO75" s="33"/>
      <c r="AP75" s="31"/>
      <c r="AQ75" s="31"/>
      <c r="AR75" s="34"/>
    </row>
    <row r="76" spans="2:44" s="1" customFormat="1"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4"/>
    </row>
    <row r="81" spans="1:90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4"/>
    </row>
    <row r="82" spans="1:90" s="1" customFormat="1" ht="24.95" customHeight="1">
      <c r="B82" s="30"/>
      <c r="C82" s="19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</row>
    <row r="83" spans="1:90" s="1" customFormat="1" ht="6.95" customHeight="1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</row>
    <row r="84" spans="1:90" s="3" customFormat="1" ht="12" customHeight="1">
      <c r="B84" s="49"/>
      <c r="C84" s="25" t="s">
        <v>12</v>
      </c>
      <c r="D84" s="50"/>
      <c r="E84" s="50"/>
      <c r="F84" s="50"/>
      <c r="G84" s="50"/>
      <c r="H84" s="50"/>
      <c r="I84" s="50"/>
      <c r="J84" s="50"/>
      <c r="K84" s="50"/>
      <c r="L84" s="50" t="str">
        <f>K5</f>
        <v>3</v>
      </c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1"/>
    </row>
    <row r="85" spans="1:90" s="4" customFormat="1" ht="36.950000000000003" customHeight="1">
      <c r="B85" s="52"/>
      <c r="C85" s="53" t="s">
        <v>15</v>
      </c>
      <c r="D85" s="54"/>
      <c r="E85" s="54"/>
      <c r="F85" s="54"/>
      <c r="G85" s="54"/>
      <c r="H85" s="54"/>
      <c r="I85" s="54"/>
      <c r="J85" s="54"/>
      <c r="K85" s="54"/>
      <c r="L85" s="231" t="str">
        <f>K6</f>
        <v>Rekonštrukcia priestorov požiarnej zbrojnice v obci NIžná Jedľová -  plechová  garáž - bleskozvod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P85" s="54"/>
      <c r="AQ85" s="54"/>
      <c r="AR85" s="55"/>
    </row>
    <row r="86" spans="1:90" s="1" customFormat="1" ht="6.95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</row>
    <row r="87" spans="1:90" s="1" customFormat="1" ht="12" customHeight="1">
      <c r="B87" s="30"/>
      <c r="C87" s="25" t="s">
        <v>19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>Nižná Jedľová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21</v>
      </c>
      <c r="AJ87" s="31"/>
      <c r="AK87" s="31"/>
      <c r="AL87" s="31"/>
      <c r="AM87" s="233">
        <f>IF(AN8= "","",AN8)</f>
        <v>44082</v>
      </c>
      <c r="AN87" s="233"/>
      <c r="AO87" s="31"/>
      <c r="AP87" s="31"/>
      <c r="AQ87" s="31"/>
      <c r="AR87" s="34"/>
    </row>
    <row r="88" spans="1:90" s="1" customFormat="1" ht="6.95" customHeight="1"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</row>
    <row r="89" spans="1:90" s="1" customFormat="1" ht="15.2" customHeight="1">
      <c r="B89" s="30"/>
      <c r="C89" s="25" t="s">
        <v>22</v>
      </c>
      <c r="D89" s="31"/>
      <c r="E89" s="31"/>
      <c r="F89" s="31"/>
      <c r="G89" s="31"/>
      <c r="H89" s="31"/>
      <c r="I89" s="31"/>
      <c r="J89" s="31"/>
      <c r="K89" s="31"/>
      <c r="L89" s="50" t="str">
        <f>IF(E11= "","",E11)</f>
        <v>Obec Nižná Jedľová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28</v>
      </c>
      <c r="AJ89" s="31"/>
      <c r="AK89" s="31"/>
      <c r="AL89" s="31"/>
      <c r="AM89" s="229" t="str">
        <f>IF(E17="","",E17)</f>
        <v xml:space="preserve"> </v>
      </c>
      <c r="AN89" s="230"/>
      <c r="AO89" s="230"/>
      <c r="AP89" s="230"/>
      <c r="AQ89" s="31"/>
      <c r="AR89" s="34"/>
      <c r="AS89" s="234" t="s">
        <v>53</v>
      </c>
      <c r="AT89" s="235"/>
      <c r="AU89" s="58"/>
      <c r="AV89" s="58"/>
      <c r="AW89" s="58"/>
      <c r="AX89" s="58"/>
      <c r="AY89" s="58"/>
      <c r="AZ89" s="58"/>
      <c r="BA89" s="58"/>
      <c r="BB89" s="58"/>
      <c r="BC89" s="58"/>
      <c r="BD89" s="59"/>
    </row>
    <row r="90" spans="1:90" s="1" customFormat="1" ht="15.2" customHeight="1">
      <c r="B90" s="30"/>
      <c r="C90" s="25" t="s">
        <v>26</v>
      </c>
      <c r="D90" s="31"/>
      <c r="E90" s="31"/>
      <c r="F90" s="31"/>
      <c r="G90" s="31"/>
      <c r="H90" s="31"/>
      <c r="I90" s="31"/>
      <c r="J90" s="31"/>
      <c r="K90" s="31"/>
      <c r="L90" s="50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31</v>
      </c>
      <c r="AJ90" s="31"/>
      <c r="AK90" s="31"/>
      <c r="AL90" s="31"/>
      <c r="AM90" s="229" t="str">
        <f>IF(E20="","",E20)</f>
        <v xml:space="preserve"> </v>
      </c>
      <c r="AN90" s="230"/>
      <c r="AO90" s="230"/>
      <c r="AP90" s="230"/>
      <c r="AQ90" s="31"/>
      <c r="AR90" s="34"/>
      <c r="AS90" s="236"/>
      <c r="AT90" s="237"/>
      <c r="AU90" s="60"/>
      <c r="AV90" s="60"/>
      <c r="AW90" s="60"/>
      <c r="AX90" s="60"/>
      <c r="AY90" s="60"/>
      <c r="AZ90" s="60"/>
      <c r="BA90" s="60"/>
      <c r="BB90" s="60"/>
      <c r="BC90" s="60"/>
      <c r="BD90" s="61"/>
    </row>
    <row r="91" spans="1:90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38"/>
      <c r="AT91" s="239"/>
      <c r="AU91" s="62"/>
      <c r="AV91" s="62"/>
      <c r="AW91" s="62"/>
      <c r="AX91" s="62"/>
      <c r="AY91" s="62"/>
      <c r="AZ91" s="62"/>
      <c r="BA91" s="62"/>
      <c r="BB91" s="62"/>
      <c r="BC91" s="62"/>
      <c r="BD91" s="63"/>
    </row>
    <row r="92" spans="1:90" s="1" customFormat="1" ht="29.25" customHeight="1">
      <c r="B92" s="30"/>
      <c r="C92" s="214" t="s">
        <v>54</v>
      </c>
      <c r="D92" s="215"/>
      <c r="E92" s="215"/>
      <c r="F92" s="215"/>
      <c r="G92" s="215"/>
      <c r="H92" s="64"/>
      <c r="I92" s="216" t="s">
        <v>55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56</v>
      </c>
      <c r="AH92" s="215"/>
      <c r="AI92" s="215"/>
      <c r="AJ92" s="215"/>
      <c r="AK92" s="215"/>
      <c r="AL92" s="215"/>
      <c r="AM92" s="215"/>
      <c r="AN92" s="216" t="s">
        <v>57</v>
      </c>
      <c r="AO92" s="215"/>
      <c r="AP92" s="218"/>
      <c r="AQ92" s="65" t="s">
        <v>58</v>
      </c>
      <c r="AR92" s="34"/>
      <c r="AS92" s="66" t="s">
        <v>59</v>
      </c>
      <c r="AT92" s="67" t="s">
        <v>60</v>
      </c>
      <c r="AU92" s="67" t="s">
        <v>61</v>
      </c>
      <c r="AV92" s="67" t="s">
        <v>62</v>
      </c>
      <c r="AW92" s="67" t="s">
        <v>63</v>
      </c>
      <c r="AX92" s="67" t="s">
        <v>64</v>
      </c>
      <c r="AY92" s="67" t="s">
        <v>65</v>
      </c>
      <c r="AZ92" s="67" t="s">
        <v>66</v>
      </c>
      <c r="BA92" s="67" t="s">
        <v>67</v>
      </c>
      <c r="BB92" s="67" t="s">
        <v>68</v>
      </c>
      <c r="BC92" s="67" t="s">
        <v>69</v>
      </c>
      <c r="BD92" s="68" t="s">
        <v>70</v>
      </c>
    </row>
    <row r="93" spans="1:90" s="1" customFormat="1" ht="10.9" customHeight="1"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69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1"/>
    </row>
    <row r="94" spans="1:90" s="5" customFormat="1" ht="32.450000000000003" customHeight="1">
      <c r="B94" s="72"/>
      <c r="C94" s="73" t="s">
        <v>71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6" t="s">
        <v>1</v>
      </c>
      <c r="AR94" s="77"/>
      <c r="AS94" s="78">
        <f>ROUND(AS95,2)</f>
        <v>0</v>
      </c>
      <c r="AT94" s="79">
        <f>ROUND(SUM(AV94:AW94),2)</f>
        <v>0</v>
      </c>
      <c r="AU94" s="80">
        <f>ROUND(AU95,5)</f>
        <v>0</v>
      </c>
      <c r="AV94" s="79">
        <f>ROUND(AZ94*L29,2)</f>
        <v>0</v>
      </c>
      <c r="AW94" s="79">
        <f>ROUND(BA94*L30,2)</f>
        <v>0</v>
      </c>
      <c r="AX94" s="79">
        <f>ROUND(BB94*L29,2)</f>
        <v>0</v>
      </c>
      <c r="AY94" s="79">
        <f>ROUND(BC94*L30,2)</f>
        <v>0</v>
      </c>
      <c r="AZ94" s="79">
        <f>ROUND(AZ95,2)</f>
        <v>0</v>
      </c>
      <c r="BA94" s="79">
        <f>ROUND(BA95,2)</f>
        <v>0</v>
      </c>
      <c r="BB94" s="79">
        <f>ROUND(BB95,2)</f>
        <v>0</v>
      </c>
      <c r="BC94" s="79">
        <f>ROUND(BC95,2)</f>
        <v>0</v>
      </c>
      <c r="BD94" s="81">
        <f>ROUND(BD95,2)</f>
        <v>0</v>
      </c>
      <c r="BS94" s="82" t="s">
        <v>72</v>
      </c>
      <c r="BT94" s="82" t="s">
        <v>73</v>
      </c>
      <c r="BV94" s="82" t="s">
        <v>74</v>
      </c>
      <c r="BW94" s="82" t="s">
        <v>5</v>
      </c>
      <c r="BX94" s="82" t="s">
        <v>75</v>
      </c>
      <c r="CL94" s="82" t="s">
        <v>1</v>
      </c>
    </row>
    <row r="95" spans="1:90" s="6" customFormat="1" ht="40.5" customHeight="1">
      <c r="A95" s="83" t="s">
        <v>76</v>
      </c>
      <c r="B95" s="84"/>
      <c r="C95" s="85"/>
      <c r="D95" s="221" t="s">
        <v>13</v>
      </c>
      <c r="E95" s="221"/>
      <c r="F95" s="221"/>
      <c r="G95" s="221"/>
      <c r="H95" s="221"/>
      <c r="I95" s="86"/>
      <c r="J95" s="221" t="s">
        <v>16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'3 - Rekonštrukcia priesto...'!J28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7" t="s">
        <v>77</v>
      </c>
      <c r="AR95" s="88"/>
      <c r="AS95" s="89">
        <v>0</v>
      </c>
      <c r="AT95" s="90">
        <f>ROUND(SUM(AV95:AW95),2)</f>
        <v>0</v>
      </c>
      <c r="AU95" s="91">
        <f>'3 - Rekonštrukcia priesto...'!P115</f>
        <v>0</v>
      </c>
      <c r="AV95" s="90">
        <f>'3 - Rekonštrukcia priesto...'!J31</f>
        <v>0</v>
      </c>
      <c r="AW95" s="90">
        <f>'3 - Rekonštrukcia priesto...'!J32</f>
        <v>0</v>
      </c>
      <c r="AX95" s="90">
        <f>'3 - Rekonštrukcia priesto...'!J33</f>
        <v>0</v>
      </c>
      <c r="AY95" s="90">
        <f>'3 - Rekonštrukcia priesto...'!J34</f>
        <v>0</v>
      </c>
      <c r="AZ95" s="90">
        <f>'3 - Rekonštrukcia priesto...'!F31</f>
        <v>0</v>
      </c>
      <c r="BA95" s="90">
        <f>'3 - Rekonštrukcia priesto...'!F32</f>
        <v>0</v>
      </c>
      <c r="BB95" s="90">
        <f>'3 - Rekonštrukcia priesto...'!F33</f>
        <v>0</v>
      </c>
      <c r="BC95" s="90">
        <f>'3 - Rekonštrukcia priesto...'!F34</f>
        <v>0</v>
      </c>
      <c r="BD95" s="92">
        <f>'3 - Rekonštrukcia priesto...'!F35</f>
        <v>0</v>
      </c>
      <c r="BT95" s="93" t="s">
        <v>78</v>
      </c>
      <c r="BU95" s="93" t="s">
        <v>79</v>
      </c>
      <c r="BV95" s="93" t="s">
        <v>74</v>
      </c>
      <c r="BW95" s="93" t="s">
        <v>5</v>
      </c>
      <c r="BX95" s="93" t="s">
        <v>75</v>
      </c>
      <c r="CL95" s="93" t="s">
        <v>1</v>
      </c>
    </row>
    <row r="96" spans="1:90" s="1" customFormat="1" ht="30" customHeight="1"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</row>
    <row r="97" spans="2:44" s="1" customFormat="1" ht="6.95" customHeight="1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4"/>
    </row>
  </sheetData>
  <sheetProtection algorithmName="SHA-512" hashValue="trAegxAReKpsBAaFw1qPqaS4yLF3+cpfmSNLIfIMHPKuwniUlgjZkB6LYpXyt/lFl8ZhsUVIKuLRWo3DcCD8TQ==" saltValue="QoVvzgvUh7KotKlXr0kzKqVoxWaXKt5SCBUvkoMmQ/cHeZFee7ffOdzsSIY05WFIdBRFjXsa4fVS6RhcNUYCYQ==" spinCount="100000" sheet="1" objects="1" scenarios="1" formatColumns="0" formatRows="0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3 - Rekonštrukcia priest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0"/>
  <sheetViews>
    <sheetView showGridLines="0" tabSelected="1" topLeftCell="A132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9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3" t="s">
        <v>5</v>
      </c>
    </row>
    <row r="3" spans="2:46" ht="6.95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6"/>
      <c r="AT3" s="13" t="s">
        <v>73</v>
      </c>
    </row>
    <row r="4" spans="2:46" ht="24.95" customHeight="1">
      <c r="B4" s="16"/>
      <c r="D4" s="98" t="s">
        <v>80</v>
      </c>
      <c r="L4" s="16"/>
      <c r="M4" s="99" t="s">
        <v>9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34"/>
      <c r="D6" s="100" t="s">
        <v>15</v>
      </c>
      <c r="I6" s="101"/>
      <c r="L6" s="34"/>
    </row>
    <row r="7" spans="2:46" s="1" customFormat="1" ht="36.950000000000003" customHeight="1">
      <c r="B7" s="34"/>
      <c r="E7" s="253" t="s">
        <v>16</v>
      </c>
      <c r="F7" s="254"/>
      <c r="G7" s="254"/>
      <c r="H7" s="254"/>
      <c r="I7" s="101"/>
      <c r="L7" s="34"/>
    </row>
    <row r="8" spans="2:46" s="1" customFormat="1">
      <c r="B8" s="34"/>
      <c r="I8" s="101"/>
      <c r="L8" s="34"/>
    </row>
    <row r="9" spans="2:46" s="1" customFormat="1" ht="12" customHeight="1">
      <c r="B9" s="34"/>
      <c r="D9" s="100" t="s">
        <v>17</v>
      </c>
      <c r="F9" s="102" t="s">
        <v>1</v>
      </c>
      <c r="I9" s="103" t="s">
        <v>18</v>
      </c>
      <c r="J9" s="102" t="s">
        <v>1</v>
      </c>
      <c r="L9" s="34"/>
    </row>
    <row r="10" spans="2:46" s="1" customFormat="1" ht="12" customHeight="1">
      <c r="B10" s="34"/>
      <c r="D10" s="100" t="s">
        <v>19</v>
      </c>
      <c r="F10" s="102" t="s">
        <v>20</v>
      </c>
      <c r="I10" s="103" t="s">
        <v>21</v>
      </c>
      <c r="J10" s="104">
        <f>'Rekapitulácia stavby'!AN8</f>
        <v>44082</v>
      </c>
      <c r="L10" s="34"/>
    </row>
    <row r="11" spans="2:46" s="1" customFormat="1" ht="10.9" customHeight="1">
      <c r="B11" s="34"/>
      <c r="I11" s="101"/>
      <c r="L11" s="34"/>
    </row>
    <row r="12" spans="2:46" s="1" customFormat="1" ht="12" customHeight="1">
      <c r="B12" s="34"/>
      <c r="D12" s="100" t="s">
        <v>22</v>
      </c>
      <c r="I12" s="103" t="s">
        <v>23</v>
      </c>
      <c r="J12" s="102" t="s">
        <v>1</v>
      </c>
      <c r="L12" s="34"/>
    </row>
    <row r="13" spans="2:46" s="1" customFormat="1" ht="18" customHeight="1">
      <c r="B13" s="34"/>
      <c r="E13" s="102" t="s">
        <v>24</v>
      </c>
      <c r="I13" s="103" t="s">
        <v>25</v>
      </c>
      <c r="J13" s="102" t="s">
        <v>1</v>
      </c>
      <c r="L13" s="34"/>
    </row>
    <row r="14" spans="2:46" s="1" customFormat="1" ht="6.95" customHeight="1">
      <c r="B14" s="34"/>
      <c r="I14" s="101"/>
      <c r="L14" s="34"/>
    </row>
    <row r="15" spans="2:46" s="1" customFormat="1" ht="12" customHeight="1">
      <c r="B15" s="34"/>
      <c r="D15" s="100" t="s">
        <v>26</v>
      </c>
      <c r="I15" s="103" t="s">
        <v>23</v>
      </c>
      <c r="J15" s="26" t="str">
        <f>'Rekapitulácia stavby'!AN13</f>
        <v>Vyplň údaj</v>
      </c>
      <c r="L15" s="34"/>
    </row>
    <row r="16" spans="2:46" s="1" customFormat="1" ht="18" customHeight="1">
      <c r="B16" s="34"/>
      <c r="E16" s="255" t="str">
        <f>'Rekapitulácia stavby'!E14</f>
        <v>Vyplň údaj</v>
      </c>
      <c r="F16" s="256"/>
      <c r="G16" s="256"/>
      <c r="H16" s="256"/>
      <c r="I16" s="103" t="s">
        <v>25</v>
      </c>
      <c r="J16" s="26" t="str">
        <f>'Rekapitulácia stavby'!AN14</f>
        <v>Vyplň údaj</v>
      </c>
      <c r="L16" s="34"/>
    </row>
    <row r="17" spans="2:12" s="1" customFormat="1" ht="6.95" customHeight="1">
      <c r="B17" s="34"/>
      <c r="I17" s="101"/>
      <c r="L17" s="34"/>
    </row>
    <row r="18" spans="2:12" s="1" customFormat="1" ht="12" customHeight="1">
      <c r="B18" s="34"/>
      <c r="D18" s="100" t="s">
        <v>28</v>
      </c>
      <c r="I18" s="103" t="s">
        <v>23</v>
      </c>
      <c r="J18" s="102" t="str">
        <f>IF('Rekapitulácia stavby'!AN16="","",'Rekapitulácia stavby'!AN16)</f>
        <v/>
      </c>
      <c r="L18" s="34"/>
    </row>
    <row r="19" spans="2:12" s="1" customFormat="1" ht="18" customHeight="1">
      <c r="B19" s="34"/>
      <c r="E19" s="102" t="str">
        <f>IF('Rekapitulácia stavby'!E17="","",'Rekapitulácia stavby'!E17)</f>
        <v xml:space="preserve"> </v>
      </c>
      <c r="I19" s="103" t="s">
        <v>25</v>
      </c>
      <c r="J19" s="102" t="str">
        <f>IF('Rekapitulácia stavby'!AN17="","",'Rekapitulácia stavby'!AN17)</f>
        <v/>
      </c>
      <c r="L19" s="34"/>
    </row>
    <row r="20" spans="2:12" s="1" customFormat="1" ht="6.95" customHeight="1">
      <c r="B20" s="34"/>
      <c r="I20" s="101"/>
      <c r="L20" s="34"/>
    </row>
    <row r="21" spans="2:12" s="1" customFormat="1" ht="12" customHeight="1">
      <c r="B21" s="34"/>
      <c r="D21" s="100" t="s">
        <v>31</v>
      </c>
      <c r="I21" s="103" t="s">
        <v>23</v>
      </c>
      <c r="J21" s="102" t="str">
        <f>IF('Rekapitulácia stavby'!AN19="","",'Rekapitulácia stavby'!AN19)</f>
        <v/>
      </c>
      <c r="L21" s="34"/>
    </row>
    <row r="22" spans="2:12" s="1" customFormat="1" ht="18" customHeight="1">
      <c r="B22" s="34"/>
      <c r="E22" s="102" t="str">
        <f>IF('Rekapitulácia stavby'!E20="","",'Rekapitulácia stavby'!E20)</f>
        <v xml:space="preserve"> </v>
      </c>
      <c r="I22" s="103" t="s">
        <v>25</v>
      </c>
      <c r="J22" s="102" t="str">
        <f>IF('Rekapitulácia stavby'!AN20="","",'Rekapitulácia stavby'!AN20)</f>
        <v/>
      </c>
      <c r="L22" s="34"/>
    </row>
    <row r="23" spans="2:12" s="1" customFormat="1" ht="6.95" customHeight="1">
      <c r="B23" s="34"/>
      <c r="I23" s="101"/>
      <c r="L23" s="34"/>
    </row>
    <row r="24" spans="2:12" s="1" customFormat="1" ht="12" customHeight="1">
      <c r="B24" s="34"/>
      <c r="D24" s="100" t="s">
        <v>32</v>
      </c>
      <c r="I24" s="101"/>
      <c r="L24" s="34"/>
    </row>
    <row r="25" spans="2:12" s="7" customFormat="1" ht="16.5" customHeight="1">
      <c r="B25" s="105"/>
      <c r="E25" s="257" t="s">
        <v>1</v>
      </c>
      <c r="F25" s="257"/>
      <c r="G25" s="257"/>
      <c r="H25" s="257"/>
      <c r="I25" s="106"/>
      <c r="L25" s="105"/>
    </row>
    <row r="26" spans="2:12" s="1" customFormat="1" ht="6.95" customHeight="1">
      <c r="B26" s="34"/>
      <c r="I26" s="101"/>
      <c r="L26" s="34"/>
    </row>
    <row r="27" spans="2:12" s="1" customFormat="1" ht="6.95" customHeight="1">
      <c r="B27" s="34"/>
      <c r="D27" s="58"/>
      <c r="E27" s="58"/>
      <c r="F27" s="58"/>
      <c r="G27" s="58"/>
      <c r="H27" s="58"/>
      <c r="I27" s="107"/>
      <c r="J27" s="58"/>
      <c r="K27" s="58"/>
      <c r="L27" s="34"/>
    </row>
    <row r="28" spans="2:12" s="1" customFormat="1" ht="25.35" customHeight="1">
      <c r="B28" s="34"/>
      <c r="D28" s="108" t="s">
        <v>33</v>
      </c>
      <c r="I28" s="101"/>
      <c r="J28" s="109">
        <f>ROUND(J115, 2)</f>
        <v>0</v>
      </c>
      <c r="L28" s="34"/>
    </row>
    <row r="29" spans="2:12" s="1" customFormat="1" ht="6.95" customHeight="1">
      <c r="B29" s="34"/>
      <c r="D29" s="58"/>
      <c r="E29" s="58"/>
      <c r="F29" s="58"/>
      <c r="G29" s="58"/>
      <c r="H29" s="58"/>
      <c r="I29" s="107"/>
      <c r="J29" s="58"/>
      <c r="K29" s="58"/>
      <c r="L29" s="34"/>
    </row>
    <row r="30" spans="2:12" s="1" customFormat="1" ht="14.45" customHeight="1">
      <c r="B30" s="34"/>
      <c r="F30" s="110" t="s">
        <v>35</v>
      </c>
      <c r="I30" s="111" t="s">
        <v>34</v>
      </c>
      <c r="J30" s="110" t="s">
        <v>36</v>
      </c>
      <c r="L30" s="34"/>
    </row>
    <row r="31" spans="2:12" s="1" customFormat="1" ht="14.45" customHeight="1">
      <c r="B31" s="34"/>
      <c r="D31" s="112" t="s">
        <v>37</v>
      </c>
      <c r="E31" s="100" t="s">
        <v>38</v>
      </c>
      <c r="F31" s="113">
        <f>ROUND((SUM(BE115:BE139)),  2)</f>
        <v>0</v>
      </c>
      <c r="I31" s="114">
        <v>0.2</v>
      </c>
      <c r="J31" s="113">
        <f>ROUND(((SUM(BE115:BE139))*I31),  2)</f>
        <v>0</v>
      </c>
      <c r="L31" s="34"/>
    </row>
    <row r="32" spans="2:12" s="1" customFormat="1" ht="14.45" customHeight="1">
      <c r="B32" s="34"/>
      <c r="E32" s="100" t="s">
        <v>39</v>
      </c>
      <c r="F32" s="113">
        <f>ROUND((SUM(BF115:BF139)),  2)</f>
        <v>0</v>
      </c>
      <c r="I32" s="114">
        <v>0.2</v>
      </c>
      <c r="J32" s="113">
        <f>ROUND(((SUM(BF115:BF139))*I32),  2)</f>
        <v>0</v>
      </c>
      <c r="L32" s="34"/>
    </row>
    <row r="33" spans="2:12" s="1" customFormat="1" ht="14.45" hidden="1" customHeight="1">
      <c r="B33" s="34"/>
      <c r="E33" s="100" t="s">
        <v>40</v>
      </c>
      <c r="F33" s="113">
        <f>ROUND((SUM(BG115:BG139)),  2)</f>
        <v>0</v>
      </c>
      <c r="I33" s="114">
        <v>0.2</v>
      </c>
      <c r="J33" s="113">
        <f>0</f>
        <v>0</v>
      </c>
      <c r="L33" s="34"/>
    </row>
    <row r="34" spans="2:12" s="1" customFormat="1" ht="14.45" hidden="1" customHeight="1">
      <c r="B34" s="34"/>
      <c r="E34" s="100" t="s">
        <v>41</v>
      </c>
      <c r="F34" s="113">
        <f>ROUND((SUM(BH115:BH139)),  2)</f>
        <v>0</v>
      </c>
      <c r="I34" s="114">
        <v>0.2</v>
      </c>
      <c r="J34" s="113">
        <f>0</f>
        <v>0</v>
      </c>
      <c r="L34" s="34"/>
    </row>
    <row r="35" spans="2:12" s="1" customFormat="1" ht="14.45" hidden="1" customHeight="1">
      <c r="B35" s="34"/>
      <c r="E35" s="100" t="s">
        <v>42</v>
      </c>
      <c r="F35" s="113">
        <f>ROUND((SUM(BI115:BI139)),  2)</f>
        <v>0</v>
      </c>
      <c r="I35" s="114">
        <v>0</v>
      </c>
      <c r="J35" s="113">
        <f>0</f>
        <v>0</v>
      </c>
      <c r="L35" s="34"/>
    </row>
    <row r="36" spans="2:12" s="1" customFormat="1" ht="6.95" customHeight="1">
      <c r="B36" s="34"/>
      <c r="I36" s="101"/>
      <c r="L36" s="34"/>
    </row>
    <row r="37" spans="2:12" s="1" customFormat="1" ht="25.35" customHeight="1">
      <c r="B37" s="34"/>
      <c r="C37" s="115"/>
      <c r="D37" s="116" t="s">
        <v>43</v>
      </c>
      <c r="E37" s="117"/>
      <c r="F37" s="117"/>
      <c r="G37" s="118" t="s">
        <v>44</v>
      </c>
      <c r="H37" s="119" t="s">
        <v>45</v>
      </c>
      <c r="I37" s="120"/>
      <c r="J37" s="121">
        <f>SUM(J28:J35)</f>
        <v>0</v>
      </c>
      <c r="K37" s="122"/>
      <c r="L37" s="34"/>
    </row>
    <row r="38" spans="2:12" s="1" customFormat="1" ht="14.45" customHeight="1">
      <c r="B38" s="34"/>
      <c r="I38" s="101"/>
      <c r="L38" s="34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4"/>
      <c r="D50" s="123" t="s">
        <v>46</v>
      </c>
      <c r="E50" s="124"/>
      <c r="F50" s="124"/>
      <c r="G50" s="123" t="s">
        <v>47</v>
      </c>
      <c r="H50" s="124"/>
      <c r="I50" s="125"/>
      <c r="J50" s="124"/>
      <c r="K50" s="124"/>
      <c r="L50" s="34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4"/>
      <c r="D61" s="126" t="s">
        <v>48</v>
      </c>
      <c r="E61" s="127"/>
      <c r="F61" s="128" t="s">
        <v>49</v>
      </c>
      <c r="G61" s="126" t="s">
        <v>48</v>
      </c>
      <c r="H61" s="127"/>
      <c r="I61" s="129"/>
      <c r="J61" s="130" t="s">
        <v>49</v>
      </c>
      <c r="K61" s="127"/>
      <c r="L61" s="34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4"/>
      <c r="D65" s="123" t="s">
        <v>50</v>
      </c>
      <c r="E65" s="124"/>
      <c r="F65" s="124"/>
      <c r="G65" s="123" t="s">
        <v>51</v>
      </c>
      <c r="H65" s="124"/>
      <c r="I65" s="125"/>
      <c r="J65" s="124"/>
      <c r="K65" s="124"/>
      <c r="L65" s="34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4"/>
      <c r="D76" s="126" t="s">
        <v>48</v>
      </c>
      <c r="E76" s="127"/>
      <c r="F76" s="128" t="s">
        <v>49</v>
      </c>
      <c r="G76" s="126" t="s">
        <v>48</v>
      </c>
      <c r="H76" s="127"/>
      <c r="I76" s="129"/>
      <c r="J76" s="130" t="s">
        <v>49</v>
      </c>
      <c r="K76" s="127"/>
      <c r="L76" s="34"/>
    </row>
    <row r="77" spans="2:12" s="1" customFormat="1" ht="14.45" customHeight="1">
      <c r="B77" s="131"/>
      <c r="C77" s="132"/>
      <c r="D77" s="132"/>
      <c r="E77" s="132"/>
      <c r="F77" s="132"/>
      <c r="G77" s="132"/>
      <c r="H77" s="132"/>
      <c r="I77" s="133"/>
      <c r="J77" s="132"/>
      <c r="K77" s="132"/>
      <c r="L77" s="34"/>
    </row>
    <row r="81" spans="2:47" s="1" customFormat="1" ht="6.95" customHeight="1">
      <c r="B81" s="134"/>
      <c r="C81" s="135"/>
      <c r="D81" s="135"/>
      <c r="E81" s="135"/>
      <c r="F81" s="135"/>
      <c r="G81" s="135"/>
      <c r="H81" s="135"/>
      <c r="I81" s="136"/>
      <c r="J81" s="135"/>
      <c r="K81" s="135"/>
      <c r="L81" s="34"/>
    </row>
    <row r="82" spans="2:47" s="1" customFormat="1" ht="24.95" customHeight="1">
      <c r="B82" s="30"/>
      <c r="C82" s="19" t="s">
        <v>81</v>
      </c>
      <c r="D82" s="31"/>
      <c r="E82" s="31"/>
      <c r="F82" s="31"/>
      <c r="G82" s="31"/>
      <c r="H82" s="31"/>
      <c r="I82" s="101"/>
      <c r="J82" s="31"/>
      <c r="K82" s="31"/>
      <c r="L82" s="34"/>
    </row>
    <row r="83" spans="2:47" s="1" customFormat="1" ht="6.95" customHeight="1">
      <c r="B83" s="30"/>
      <c r="C83" s="31"/>
      <c r="D83" s="31"/>
      <c r="E83" s="31"/>
      <c r="F83" s="31"/>
      <c r="G83" s="31"/>
      <c r="H83" s="31"/>
      <c r="I83" s="101"/>
      <c r="J83" s="31"/>
      <c r="K83" s="31"/>
      <c r="L83" s="34"/>
    </row>
    <row r="84" spans="2:47" s="1" customFormat="1" ht="12" customHeight="1">
      <c r="B84" s="30"/>
      <c r="C84" s="25" t="s">
        <v>15</v>
      </c>
      <c r="D84" s="31"/>
      <c r="E84" s="31"/>
      <c r="F84" s="31"/>
      <c r="G84" s="31"/>
      <c r="H84" s="31"/>
      <c r="I84" s="101"/>
      <c r="J84" s="31"/>
      <c r="K84" s="31"/>
      <c r="L84" s="34"/>
    </row>
    <row r="85" spans="2:47" s="1" customFormat="1" ht="16.5" customHeight="1">
      <c r="B85" s="30"/>
      <c r="C85" s="31"/>
      <c r="D85" s="31"/>
      <c r="E85" s="231" t="str">
        <f>E7</f>
        <v>Rekonštrukcia priestorov požiarnej zbrojnice v obci NIžná Jedľová -  plechová  garáž - bleskozvod</v>
      </c>
      <c r="F85" s="258"/>
      <c r="G85" s="258"/>
      <c r="H85" s="258"/>
      <c r="I85" s="101"/>
      <c r="J85" s="31"/>
      <c r="K85" s="31"/>
      <c r="L85" s="34"/>
    </row>
    <row r="86" spans="2:47" s="1" customFormat="1" ht="6.95" customHeight="1">
      <c r="B86" s="30"/>
      <c r="C86" s="31"/>
      <c r="D86" s="31"/>
      <c r="E86" s="31"/>
      <c r="F86" s="31"/>
      <c r="G86" s="31"/>
      <c r="H86" s="31"/>
      <c r="I86" s="101"/>
      <c r="J86" s="31"/>
      <c r="K86" s="31"/>
      <c r="L86" s="34"/>
    </row>
    <row r="87" spans="2:47" s="1" customFormat="1" ht="12" customHeight="1">
      <c r="B87" s="30"/>
      <c r="C87" s="25" t="s">
        <v>19</v>
      </c>
      <c r="D87" s="31"/>
      <c r="E87" s="31"/>
      <c r="F87" s="23" t="str">
        <f>F10</f>
        <v>Nižná Jedľová</v>
      </c>
      <c r="G87" s="31"/>
      <c r="H87" s="31"/>
      <c r="I87" s="103" t="s">
        <v>21</v>
      </c>
      <c r="J87" s="57">
        <f>IF(J10="","",J10)</f>
        <v>44082</v>
      </c>
      <c r="K87" s="31"/>
      <c r="L87" s="34"/>
    </row>
    <row r="88" spans="2:47" s="1" customFormat="1" ht="6.95" customHeight="1">
      <c r="B88" s="30"/>
      <c r="C88" s="31"/>
      <c r="D88" s="31"/>
      <c r="E88" s="31"/>
      <c r="F88" s="31"/>
      <c r="G88" s="31"/>
      <c r="H88" s="31"/>
      <c r="I88" s="101"/>
      <c r="J88" s="31"/>
      <c r="K88" s="31"/>
      <c r="L88" s="34"/>
    </row>
    <row r="89" spans="2:47" s="1" customFormat="1" ht="15.2" customHeight="1">
      <c r="B89" s="30"/>
      <c r="C89" s="25" t="s">
        <v>22</v>
      </c>
      <c r="D89" s="31"/>
      <c r="E89" s="31"/>
      <c r="F89" s="23" t="str">
        <f>E13</f>
        <v>Obec Nižná Jedľová</v>
      </c>
      <c r="G89" s="31"/>
      <c r="H89" s="31"/>
      <c r="I89" s="103" t="s">
        <v>28</v>
      </c>
      <c r="J89" s="28" t="str">
        <f>E19</f>
        <v xml:space="preserve"> </v>
      </c>
      <c r="K89" s="31"/>
      <c r="L89" s="34"/>
    </row>
    <row r="90" spans="2:47" s="1" customFormat="1" ht="15.2" customHeight="1">
      <c r="B90" s="30"/>
      <c r="C90" s="25" t="s">
        <v>26</v>
      </c>
      <c r="D90" s="31"/>
      <c r="E90" s="31"/>
      <c r="F90" s="23" t="str">
        <f>IF(E16="","",E16)</f>
        <v>Vyplň údaj</v>
      </c>
      <c r="G90" s="31"/>
      <c r="H90" s="31"/>
      <c r="I90" s="103" t="s">
        <v>31</v>
      </c>
      <c r="J90" s="28" t="str">
        <f>E22</f>
        <v xml:space="preserve"> </v>
      </c>
      <c r="K90" s="31"/>
      <c r="L90" s="34"/>
    </row>
    <row r="91" spans="2:47" s="1" customFormat="1" ht="10.35" customHeight="1">
      <c r="B91" s="30"/>
      <c r="C91" s="31"/>
      <c r="D91" s="31"/>
      <c r="E91" s="31"/>
      <c r="F91" s="31"/>
      <c r="G91" s="31"/>
      <c r="H91" s="31"/>
      <c r="I91" s="101"/>
      <c r="J91" s="31"/>
      <c r="K91" s="31"/>
      <c r="L91" s="34"/>
    </row>
    <row r="92" spans="2:47" s="1" customFormat="1" ht="29.25" customHeight="1">
      <c r="B92" s="30"/>
      <c r="C92" s="137" t="s">
        <v>82</v>
      </c>
      <c r="D92" s="138"/>
      <c r="E92" s="138"/>
      <c r="F92" s="138"/>
      <c r="G92" s="138"/>
      <c r="H92" s="138"/>
      <c r="I92" s="139"/>
      <c r="J92" s="140" t="s">
        <v>83</v>
      </c>
      <c r="K92" s="138"/>
      <c r="L92" s="34"/>
    </row>
    <row r="93" spans="2:47" s="1" customFormat="1" ht="10.35" customHeight="1">
      <c r="B93" s="30"/>
      <c r="C93" s="31"/>
      <c r="D93" s="31"/>
      <c r="E93" s="31"/>
      <c r="F93" s="31"/>
      <c r="G93" s="31"/>
      <c r="H93" s="31"/>
      <c r="I93" s="101"/>
      <c r="J93" s="31"/>
      <c r="K93" s="31"/>
      <c r="L93" s="34"/>
    </row>
    <row r="94" spans="2:47" s="1" customFormat="1" ht="22.9" customHeight="1">
      <c r="B94" s="30"/>
      <c r="C94" s="141" t="s">
        <v>84</v>
      </c>
      <c r="D94" s="31"/>
      <c r="E94" s="31"/>
      <c r="F94" s="31"/>
      <c r="G94" s="31"/>
      <c r="H94" s="31"/>
      <c r="I94" s="101"/>
      <c r="J94" s="75">
        <f>J115</f>
        <v>0</v>
      </c>
      <c r="K94" s="31"/>
      <c r="L94" s="34"/>
      <c r="AU94" s="13" t="s">
        <v>85</v>
      </c>
    </row>
    <row r="95" spans="2:47" s="8" customFormat="1" ht="24.95" customHeight="1">
      <c r="B95" s="142"/>
      <c r="C95" s="143"/>
      <c r="D95" s="144" t="s">
        <v>86</v>
      </c>
      <c r="E95" s="145"/>
      <c r="F95" s="145"/>
      <c r="G95" s="145"/>
      <c r="H95" s="145"/>
      <c r="I95" s="146"/>
      <c r="J95" s="147">
        <f>J116</f>
        <v>0</v>
      </c>
      <c r="K95" s="143"/>
      <c r="L95" s="148"/>
    </row>
    <row r="96" spans="2:47" s="9" customFormat="1" ht="19.899999999999999" customHeight="1">
      <c r="B96" s="149"/>
      <c r="C96" s="150"/>
      <c r="D96" s="151" t="s">
        <v>87</v>
      </c>
      <c r="E96" s="152"/>
      <c r="F96" s="152"/>
      <c r="G96" s="152"/>
      <c r="H96" s="152"/>
      <c r="I96" s="153"/>
      <c r="J96" s="154">
        <f>J117</f>
        <v>0</v>
      </c>
      <c r="K96" s="150"/>
      <c r="L96" s="155"/>
    </row>
    <row r="97" spans="2:12" s="9" customFormat="1" ht="19.899999999999999" customHeight="1">
      <c r="B97" s="149"/>
      <c r="C97" s="150"/>
      <c r="D97" s="151" t="s">
        <v>88</v>
      </c>
      <c r="E97" s="152"/>
      <c r="F97" s="152"/>
      <c r="G97" s="152"/>
      <c r="H97" s="152"/>
      <c r="I97" s="153"/>
      <c r="J97" s="154">
        <f>J137</f>
        <v>0</v>
      </c>
      <c r="K97" s="150"/>
      <c r="L97" s="155"/>
    </row>
    <row r="98" spans="2:12" s="1" customFormat="1" ht="21.75" customHeight="1">
      <c r="B98" s="30"/>
      <c r="C98" s="31"/>
      <c r="D98" s="31"/>
      <c r="E98" s="31"/>
      <c r="F98" s="31"/>
      <c r="G98" s="31"/>
      <c r="H98" s="31"/>
      <c r="I98" s="101"/>
      <c r="J98" s="31"/>
      <c r="K98" s="31"/>
      <c r="L98" s="34"/>
    </row>
    <row r="99" spans="2:12" s="1" customFormat="1" ht="6.95" customHeight="1">
      <c r="B99" s="45"/>
      <c r="C99" s="46"/>
      <c r="D99" s="46"/>
      <c r="E99" s="46"/>
      <c r="F99" s="46"/>
      <c r="G99" s="46"/>
      <c r="H99" s="46"/>
      <c r="I99" s="133"/>
      <c r="J99" s="46"/>
      <c r="K99" s="46"/>
      <c r="L99" s="34"/>
    </row>
    <row r="103" spans="2:12" s="1" customFormat="1" ht="6.95" customHeight="1">
      <c r="B103" s="47"/>
      <c r="C103" s="48"/>
      <c r="D103" s="48"/>
      <c r="E103" s="48"/>
      <c r="F103" s="48"/>
      <c r="G103" s="48"/>
      <c r="H103" s="48"/>
      <c r="I103" s="136"/>
      <c r="J103" s="48"/>
      <c r="K103" s="48"/>
      <c r="L103" s="34"/>
    </row>
    <row r="104" spans="2:12" s="1" customFormat="1" ht="24.95" customHeight="1">
      <c r="B104" s="30"/>
      <c r="C104" s="19" t="s">
        <v>89</v>
      </c>
      <c r="D104" s="31"/>
      <c r="E104" s="31"/>
      <c r="F104" s="31"/>
      <c r="G104" s="31"/>
      <c r="H104" s="31"/>
      <c r="I104" s="101"/>
      <c r="J104" s="31"/>
      <c r="K104" s="31"/>
      <c r="L104" s="34"/>
    </row>
    <row r="105" spans="2:12" s="1" customFormat="1" ht="6.95" customHeight="1">
      <c r="B105" s="30"/>
      <c r="C105" s="31"/>
      <c r="D105" s="31"/>
      <c r="E105" s="31"/>
      <c r="F105" s="31"/>
      <c r="G105" s="31"/>
      <c r="H105" s="31"/>
      <c r="I105" s="101"/>
      <c r="J105" s="31"/>
      <c r="K105" s="31"/>
      <c r="L105" s="34"/>
    </row>
    <row r="106" spans="2:12" s="1" customFormat="1" ht="12" customHeight="1">
      <c r="B106" s="30"/>
      <c r="C106" s="25" t="s">
        <v>15</v>
      </c>
      <c r="D106" s="31"/>
      <c r="E106" s="31"/>
      <c r="F106" s="31"/>
      <c r="G106" s="31"/>
      <c r="H106" s="31"/>
      <c r="I106" s="101"/>
      <c r="J106" s="31"/>
      <c r="K106" s="31"/>
      <c r="L106" s="34"/>
    </row>
    <row r="107" spans="2:12" s="1" customFormat="1" ht="16.5" customHeight="1">
      <c r="B107" s="30"/>
      <c r="C107" s="31"/>
      <c r="D107" s="31"/>
      <c r="E107" s="231" t="str">
        <f>E7</f>
        <v>Rekonštrukcia priestorov požiarnej zbrojnice v obci NIžná Jedľová -  plechová  garáž - bleskozvod</v>
      </c>
      <c r="F107" s="258"/>
      <c r="G107" s="258"/>
      <c r="H107" s="258"/>
      <c r="I107" s="101"/>
      <c r="J107" s="31"/>
      <c r="K107" s="31"/>
      <c r="L107" s="34"/>
    </row>
    <row r="108" spans="2:12" s="1" customFormat="1" ht="6.95" customHeight="1">
      <c r="B108" s="30"/>
      <c r="C108" s="31"/>
      <c r="D108" s="31"/>
      <c r="E108" s="31"/>
      <c r="F108" s="31"/>
      <c r="G108" s="31"/>
      <c r="H108" s="31"/>
      <c r="I108" s="101"/>
      <c r="J108" s="31"/>
      <c r="K108" s="31"/>
      <c r="L108" s="34"/>
    </row>
    <row r="109" spans="2:12" s="1" customFormat="1" ht="12" customHeight="1">
      <c r="B109" s="30"/>
      <c r="C109" s="25" t="s">
        <v>19</v>
      </c>
      <c r="D109" s="31"/>
      <c r="E109" s="31"/>
      <c r="F109" s="23" t="str">
        <f>F10</f>
        <v>Nižná Jedľová</v>
      </c>
      <c r="G109" s="31"/>
      <c r="H109" s="31"/>
      <c r="I109" s="103" t="s">
        <v>21</v>
      </c>
      <c r="J109" s="57">
        <f>IF(J10="","",J10)</f>
        <v>44082</v>
      </c>
      <c r="K109" s="31"/>
      <c r="L109" s="34"/>
    </row>
    <row r="110" spans="2:12" s="1" customFormat="1" ht="6.95" customHeight="1">
      <c r="B110" s="30"/>
      <c r="C110" s="31"/>
      <c r="D110" s="31"/>
      <c r="E110" s="31"/>
      <c r="F110" s="31"/>
      <c r="G110" s="31"/>
      <c r="H110" s="31"/>
      <c r="I110" s="101"/>
      <c r="J110" s="31"/>
      <c r="K110" s="31"/>
      <c r="L110" s="34"/>
    </row>
    <row r="111" spans="2:12" s="1" customFormat="1" ht="15.2" customHeight="1">
      <c r="B111" s="30"/>
      <c r="C111" s="25" t="s">
        <v>22</v>
      </c>
      <c r="D111" s="31"/>
      <c r="E111" s="31"/>
      <c r="F111" s="23" t="str">
        <f>E13</f>
        <v>Obec Nižná Jedľová</v>
      </c>
      <c r="G111" s="31"/>
      <c r="H111" s="31"/>
      <c r="I111" s="103" t="s">
        <v>28</v>
      </c>
      <c r="J111" s="28" t="str">
        <f>E19</f>
        <v xml:space="preserve"> </v>
      </c>
      <c r="K111" s="31"/>
      <c r="L111" s="34"/>
    </row>
    <row r="112" spans="2:12" s="1" customFormat="1" ht="15.2" customHeight="1">
      <c r="B112" s="30"/>
      <c r="C112" s="25" t="s">
        <v>26</v>
      </c>
      <c r="D112" s="31"/>
      <c r="E112" s="31"/>
      <c r="F112" s="23" t="str">
        <f>IF(E16="","",E16)</f>
        <v>Vyplň údaj</v>
      </c>
      <c r="G112" s="31"/>
      <c r="H112" s="31"/>
      <c r="I112" s="103" t="s">
        <v>31</v>
      </c>
      <c r="J112" s="28" t="str">
        <f>E22</f>
        <v xml:space="preserve"> </v>
      </c>
      <c r="K112" s="31"/>
      <c r="L112" s="34"/>
    </row>
    <row r="113" spans="2:65" s="1" customFormat="1" ht="10.35" customHeight="1">
      <c r="B113" s="30"/>
      <c r="C113" s="31"/>
      <c r="D113" s="31"/>
      <c r="E113" s="31"/>
      <c r="F113" s="31"/>
      <c r="G113" s="31"/>
      <c r="H113" s="31"/>
      <c r="I113" s="101"/>
      <c r="J113" s="31"/>
      <c r="K113" s="31"/>
      <c r="L113" s="34"/>
    </row>
    <row r="114" spans="2:65" s="10" customFormat="1" ht="29.25" customHeight="1">
      <c r="B114" s="156"/>
      <c r="C114" s="157" t="s">
        <v>90</v>
      </c>
      <c r="D114" s="158" t="s">
        <v>58</v>
      </c>
      <c r="E114" s="158" t="s">
        <v>54</v>
      </c>
      <c r="F114" s="158" t="s">
        <v>55</v>
      </c>
      <c r="G114" s="158" t="s">
        <v>91</v>
      </c>
      <c r="H114" s="158" t="s">
        <v>92</v>
      </c>
      <c r="I114" s="159" t="s">
        <v>93</v>
      </c>
      <c r="J114" s="160" t="s">
        <v>83</v>
      </c>
      <c r="K114" s="161" t="s">
        <v>94</v>
      </c>
      <c r="L114" s="162"/>
      <c r="M114" s="66" t="s">
        <v>1</v>
      </c>
      <c r="N114" s="67" t="s">
        <v>37</v>
      </c>
      <c r="O114" s="67" t="s">
        <v>95</v>
      </c>
      <c r="P114" s="67" t="s">
        <v>96</v>
      </c>
      <c r="Q114" s="67" t="s">
        <v>97</v>
      </c>
      <c r="R114" s="67" t="s">
        <v>98</v>
      </c>
      <c r="S114" s="67" t="s">
        <v>99</v>
      </c>
      <c r="T114" s="68" t="s">
        <v>100</v>
      </c>
    </row>
    <row r="115" spans="2:65" s="1" customFormat="1" ht="22.9" customHeight="1">
      <c r="B115" s="30"/>
      <c r="C115" s="73" t="s">
        <v>84</v>
      </c>
      <c r="D115" s="31"/>
      <c r="E115" s="31"/>
      <c r="F115" s="31"/>
      <c r="G115" s="31"/>
      <c r="H115" s="31"/>
      <c r="I115" s="101"/>
      <c r="J115" s="163">
        <f>BK115</f>
        <v>0</v>
      </c>
      <c r="K115" s="31"/>
      <c r="L115" s="34"/>
      <c r="M115" s="69"/>
      <c r="N115" s="70"/>
      <c r="O115" s="70"/>
      <c r="P115" s="164">
        <f>P116</f>
        <v>0</v>
      </c>
      <c r="Q115" s="70"/>
      <c r="R115" s="164">
        <f>R116</f>
        <v>4.8549000000000002E-2</v>
      </c>
      <c r="S115" s="70"/>
      <c r="T115" s="165">
        <f>T116</f>
        <v>0</v>
      </c>
      <c r="AT115" s="13" t="s">
        <v>72</v>
      </c>
      <c r="AU115" s="13" t="s">
        <v>85</v>
      </c>
      <c r="BK115" s="166">
        <f>BK116</f>
        <v>0</v>
      </c>
    </row>
    <row r="116" spans="2:65" s="11" customFormat="1" ht="25.9" customHeight="1">
      <c r="B116" s="167"/>
      <c r="C116" s="168"/>
      <c r="D116" s="169" t="s">
        <v>72</v>
      </c>
      <c r="E116" s="170" t="s">
        <v>101</v>
      </c>
      <c r="F116" s="170" t="s">
        <v>102</v>
      </c>
      <c r="G116" s="168"/>
      <c r="H116" s="168"/>
      <c r="I116" s="171"/>
      <c r="J116" s="172">
        <f>BK116</f>
        <v>0</v>
      </c>
      <c r="K116" s="168"/>
      <c r="L116" s="173"/>
      <c r="M116" s="174"/>
      <c r="N116" s="175"/>
      <c r="O116" s="175"/>
      <c r="P116" s="176">
        <f>P117+P137</f>
        <v>0</v>
      </c>
      <c r="Q116" s="175"/>
      <c r="R116" s="176">
        <f>R117+R137</f>
        <v>4.8549000000000002E-2</v>
      </c>
      <c r="S116" s="175"/>
      <c r="T116" s="177">
        <f>T117+T137</f>
        <v>0</v>
      </c>
      <c r="AR116" s="178" t="s">
        <v>13</v>
      </c>
      <c r="AT116" s="179" t="s">
        <v>72</v>
      </c>
      <c r="AU116" s="179" t="s">
        <v>73</v>
      </c>
      <c r="AY116" s="178" t="s">
        <v>103</v>
      </c>
      <c r="BK116" s="180">
        <f>BK117+BK137</f>
        <v>0</v>
      </c>
    </row>
    <row r="117" spans="2:65" s="11" customFormat="1" ht="22.9" customHeight="1">
      <c r="B117" s="167"/>
      <c r="C117" s="168"/>
      <c r="D117" s="169" t="s">
        <v>72</v>
      </c>
      <c r="E117" s="181" t="s">
        <v>104</v>
      </c>
      <c r="F117" s="181" t="s">
        <v>105</v>
      </c>
      <c r="G117" s="168"/>
      <c r="H117" s="168"/>
      <c r="I117" s="171"/>
      <c r="J117" s="182">
        <f>BK117</f>
        <v>0</v>
      </c>
      <c r="K117" s="168"/>
      <c r="L117" s="173"/>
      <c r="M117" s="174"/>
      <c r="N117" s="175"/>
      <c r="O117" s="175"/>
      <c r="P117" s="176">
        <f>SUM(P118:P136)</f>
        <v>0</v>
      </c>
      <c r="Q117" s="175"/>
      <c r="R117" s="176">
        <f>SUM(R118:R136)</f>
        <v>4.8549000000000002E-2</v>
      </c>
      <c r="S117" s="175"/>
      <c r="T117" s="177">
        <f>SUM(T118:T136)</f>
        <v>0</v>
      </c>
      <c r="AR117" s="178" t="s">
        <v>13</v>
      </c>
      <c r="AT117" s="179" t="s">
        <v>72</v>
      </c>
      <c r="AU117" s="179" t="s">
        <v>78</v>
      </c>
      <c r="AY117" s="178" t="s">
        <v>103</v>
      </c>
      <c r="BK117" s="180">
        <f>SUM(BK118:BK136)</f>
        <v>0</v>
      </c>
    </row>
    <row r="118" spans="2:65" s="1" customFormat="1" ht="16.5" customHeight="1">
      <c r="B118" s="30"/>
      <c r="C118" s="183" t="s">
        <v>78</v>
      </c>
      <c r="D118" s="183" t="s">
        <v>106</v>
      </c>
      <c r="E118" s="184" t="s">
        <v>107</v>
      </c>
      <c r="F118" s="185" t="s">
        <v>108</v>
      </c>
      <c r="G118" s="186" t="s">
        <v>109</v>
      </c>
      <c r="H118" s="187">
        <v>20</v>
      </c>
      <c r="I118" s="188"/>
      <c r="J118" s="189">
        <f t="shared" ref="J118:J136" si="0">ROUND(I118*H118,2)</f>
        <v>0</v>
      </c>
      <c r="K118" s="185" t="s">
        <v>110</v>
      </c>
      <c r="L118" s="34"/>
      <c r="M118" s="190" t="s">
        <v>1</v>
      </c>
      <c r="N118" s="191" t="s">
        <v>39</v>
      </c>
      <c r="O118" s="62"/>
      <c r="P118" s="192">
        <f t="shared" ref="P118:P136" si="1">O118*H118</f>
        <v>0</v>
      </c>
      <c r="Q118" s="192">
        <v>0</v>
      </c>
      <c r="R118" s="192">
        <f t="shared" ref="R118:R136" si="2">Q118*H118</f>
        <v>0</v>
      </c>
      <c r="S118" s="192">
        <v>0</v>
      </c>
      <c r="T118" s="193">
        <f t="shared" ref="T118:T136" si="3">S118*H118</f>
        <v>0</v>
      </c>
      <c r="AR118" s="194" t="s">
        <v>111</v>
      </c>
      <c r="AT118" s="194" t="s">
        <v>106</v>
      </c>
      <c r="AU118" s="194" t="s">
        <v>112</v>
      </c>
      <c r="AY118" s="13" t="s">
        <v>103</v>
      </c>
      <c r="BE118" s="195">
        <f t="shared" ref="BE118:BE136" si="4">IF(N118="základná",J118,0)</f>
        <v>0</v>
      </c>
      <c r="BF118" s="195">
        <f t="shared" ref="BF118:BF136" si="5">IF(N118="znížená",J118,0)</f>
        <v>0</v>
      </c>
      <c r="BG118" s="195">
        <f t="shared" ref="BG118:BG136" si="6">IF(N118="zákl. prenesená",J118,0)</f>
        <v>0</v>
      </c>
      <c r="BH118" s="195">
        <f t="shared" ref="BH118:BH136" si="7">IF(N118="zníž. prenesená",J118,0)</f>
        <v>0</v>
      </c>
      <c r="BI118" s="195">
        <f t="shared" ref="BI118:BI136" si="8">IF(N118="nulová",J118,0)</f>
        <v>0</v>
      </c>
      <c r="BJ118" s="13" t="s">
        <v>112</v>
      </c>
      <c r="BK118" s="195">
        <f t="shared" ref="BK118:BK136" si="9">ROUND(I118*H118,2)</f>
        <v>0</v>
      </c>
      <c r="BL118" s="13" t="s">
        <v>111</v>
      </c>
      <c r="BM118" s="194" t="s">
        <v>113</v>
      </c>
    </row>
    <row r="119" spans="2:65" s="1" customFormat="1" ht="16.5" customHeight="1">
      <c r="B119" s="30"/>
      <c r="C119" s="196" t="s">
        <v>112</v>
      </c>
      <c r="D119" s="196" t="s">
        <v>101</v>
      </c>
      <c r="E119" s="197" t="s">
        <v>114</v>
      </c>
      <c r="F119" s="198" t="s">
        <v>115</v>
      </c>
      <c r="G119" s="199" t="s">
        <v>116</v>
      </c>
      <c r="H119" s="200">
        <v>7.9089999999999998</v>
      </c>
      <c r="I119" s="201"/>
      <c r="J119" s="202">
        <f t="shared" si="0"/>
        <v>0</v>
      </c>
      <c r="K119" s="198" t="s">
        <v>110</v>
      </c>
      <c r="L119" s="203"/>
      <c r="M119" s="204" t="s">
        <v>1</v>
      </c>
      <c r="N119" s="205" t="s">
        <v>39</v>
      </c>
      <c r="O119" s="62"/>
      <c r="P119" s="192">
        <f t="shared" si="1"/>
        <v>0</v>
      </c>
      <c r="Q119" s="192">
        <v>1E-3</v>
      </c>
      <c r="R119" s="192">
        <f t="shared" si="2"/>
        <v>7.9089999999999994E-3</v>
      </c>
      <c r="S119" s="192">
        <v>0</v>
      </c>
      <c r="T119" s="193">
        <f t="shared" si="3"/>
        <v>0</v>
      </c>
      <c r="AR119" s="194" t="s">
        <v>117</v>
      </c>
      <c r="AT119" s="194" t="s">
        <v>101</v>
      </c>
      <c r="AU119" s="194" t="s">
        <v>112</v>
      </c>
      <c r="AY119" s="13" t="s">
        <v>103</v>
      </c>
      <c r="BE119" s="195">
        <f t="shared" si="4"/>
        <v>0</v>
      </c>
      <c r="BF119" s="195">
        <f t="shared" si="5"/>
        <v>0</v>
      </c>
      <c r="BG119" s="195">
        <f t="shared" si="6"/>
        <v>0</v>
      </c>
      <c r="BH119" s="195">
        <f t="shared" si="7"/>
        <v>0</v>
      </c>
      <c r="BI119" s="195">
        <f t="shared" si="8"/>
        <v>0</v>
      </c>
      <c r="BJ119" s="13" t="s">
        <v>112</v>
      </c>
      <c r="BK119" s="195">
        <f t="shared" si="9"/>
        <v>0</v>
      </c>
      <c r="BL119" s="13" t="s">
        <v>117</v>
      </c>
      <c r="BM119" s="194" t="s">
        <v>118</v>
      </c>
    </row>
    <row r="120" spans="2:65" s="1" customFormat="1" ht="24" customHeight="1">
      <c r="B120" s="30"/>
      <c r="C120" s="183" t="s">
        <v>13</v>
      </c>
      <c r="D120" s="183" t="s">
        <v>106</v>
      </c>
      <c r="E120" s="184" t="s">
        <v>119</v>
      </c>
      <c r="F120" s="185" t="s">
        <v>120</v>
      </c>
      <c r="G120" s="186" t="s">
        <v>109</v>
      </c>
      <c r="H120" s="187">
        <v>30</v>
      </c>
      <c r="I120" s="188"/>
      <c r="J120" s="189">
        <f t="shared" si="0"/>
        <v>0</v>
      </c>
      <c r="K120" s="185" t="s">
        <v>110</v>
      </c>
      <c r="L120" s="34"/>
      <c r="M120" s="190" t="s">
        <v>1</v>
      </c>
      <c r="N120" s="191" t="s">
        <v>39</v>
      </c>
      <c r="O120" s="62"/>
      <c r="P120" s="192">
        <f t="shared" si="1"/>
        <v>0</v>
      </c>
      <c r="Q120" s="192">
        <v>0</v>
      </c>
      <c r="R120" s="192">
        <f t="shared" si="2"/>
        <v>0</v>
      </c>
      <c r="S120" s="192">
        <v>0</v>
      </c>
      <c r="T120" s="193">
        <f t="shared" si="3"/>
        <v>0</v>
      </c>
      <c r="AR120" s="194" t="s">
        <v>111</v>
      </c>
      <c r="AT120" s="194" t="s">
        <v>106</v>
      </c>
      <c r="AU120" s="194" t="s">
        <v>112</v>
      </c>
      <c r="AY120" s="13" t="s">
        <v>103</v>
      </c>
      <c r="BE120" s="195">
        <f t="shared" si="4"/>
        <v>0</v>
      </c>
      <c r="BF120" s="195">
        <f t="shared" si="5"/>
        <v>0</v>
      </c>
      <c r="BG120" s="195">
        <f t="shared" si="6"/>
        <v>0</v>
      </c>
      <c r="BH120" s="195">
        <f t="shared" si="7"/>
        <v>0</v>
      </c>
      <c r="BI120" s="195">
        <f t="shared" si="8"/>
        <v>0</v>
      </c>
      <c r="BJ120" s="13" t="s">
        <v>112</v>
      </c>
      <c r="BK120" s="195">
        <f t="shared" si="9"/>
        <v>0</v>
      </c>
      <c r="BL120" s="13" t="s">
        <v>111</v>
      </c>
      <c r="BM120" s="194" t="s">
        <v>121</v>
      </c>
    </row>
    <row r="121" spans="2:65" s="1" customFormat="1" ht="16.5" customHeight="1">
      <c r="B121" s="30"/>
      <c r="C121" s="196" t="s">
        <v>122</v>
      </c>
      <c r="D121" s="196" t="s">
        <v>101</v>
      </c>
      <c r="E121" s="197" t="s">
        <v>123</v>
      </c>
      <c r="F121" s="198" t="s">
        <v>124</v>
      </c>
      <c r="G121" s="199" t="s">
        <v>116</v>
      </c>
      <c r="H121" s="200">
        <v>30</v>
      </c>
      <c r="I121" s="201"/>
      <c r="J121" s="202">
        <f t="shared" si="0"/>
        <v>0</v>
      </c>
      <c r="K121" s="198" t="s">
        <v>110</v>
      </c>
      <c r="L121" s="203"/>
      <c r="M121" s="204" t="s">
        <v>1</v>
      </c>
      <c r="N121" s="205" t="s">
        <v>39</v>
      </c>
      <c r="O121" s="62"/>
      <c r="P121" s="192">
        <f t="shared" si="1"/>
        <v>0</v>
      </c>
      <c r="Q121" s="192">
        <v>1E-3</v>
      </c>
      <c r="R121" s="192">
        <f t="shared" si="2"/>
        <v>0.03</v>
      </c>
      <c r="S121" s="192">
        <v>0</v>
      </c>
      <c r="T121" s="193">
        <f t="shared" si="3"/>
        <v>0</v>
      </c>
      <c r="AR121" s="194" t="s">
        <v>117</v>
      </c>
      <c r="AT121" s="194" t="s">
        <v>101</v>
      </c>
      <c r="AU121" s="194" t="s">
        <v>112</v>
      </c>
      <c r="AY121" s="13" t="s">
        <v>103</v>
      </c>
      <c r="BE121" s="195">
        <f t="shared" si="4"/>
        <v>0</v>
      </c>
      <c r="BF121" s="195">
        <f t="shared" si="5"/>
        <v>0</v>
      </c>
      <c r="BG121" s="195">
        <f t="shared" si="6"/>
        <v>0</v>
      </c>
      <c r="BH121" s="195">
        <f t="shared" si="7"/>
        <v>0</v>
      </c>
      <c r="BI121" s="195">
        <f t="shared" si="8"/>
        <v>0</v>
      </c>
      <c r="BJ121" s="13" t="s">
        <v>112</v>
      </c>
      <c r="BK121" s="195">
        <f t="shared" si="9"/>
        <v>0</v>
      </c>
      <c r="BL121" s="13" t="s">
        <v>117</v>
      </c>
      <c r="BM121" s="194" t="s">
        <v>125</v>
      </c>
    </row>
    <row r="122" spans="2:65" s="1" customFormat="1" ht="24" customHeight="1">
      <c r="B122" s="30"/>
      <c r="C122" s="183" t="s">
        <v>126</v>
      </c>
      <c r="D122" s="183" t="s">
        <v>106</v>
      </c>
      <c r="E122" s="184" t="s">
        <v>127</v>
      </c>
      <c r="F122" s="185" t="s">
        <v>128</v>
      </c>
      <c r="G122" s="186" t="s">
        <v>109</v>
      </c>
      <c r="H122" s="187">
        <v>5</v>
      </c>
      <c r="I122" s="188"/>
      <c r="J122" s="189">
        <f t="shared" si="0"/>
        <v>0</v>
      </c>
      <c r="K122" s="185" t="s">
        <v>110</v>
      </c>
      <c r="L122" s="34"/>
      <c r="M122" s="190" t="s">
        <v>1</v>
      </c>
      <c r="N122" s="191" t="s">
        <v>39</v>
      </c>
      <c r="O122" s="62"/>
      <c r="P122" s="192">
        <f t="shared" si="1"/>
        <v>0</v>
      </c>
      <c r="Q122" s="192">
        <v>0</v>
      </c>
      <c r="R122" s="192">
        <f t="shared" si="2"/>
        <v>0</v>
      </c>
      <c r="S122" s="192">
        <v>0</v>
      </c>
      <c r="T122" s="193">
        <f t="shared" si="3"/>
        <v>0</v>
      </c>
      <c r="AR122" s="194" t="s">
        <v>111</v>
      </c>
      <c r="AT122" s="194" t="s">
        <v>106</v>
      </c>
      <c r="AU122" s="194" t="s">
        <v>112</v>
      </c>
      <c r="AY122" s="13" t="s">
        <v>103</v>
      </c>
      <c r="BE122" s="195">
        <f t="shared" si="4"/>
        <v>0</v>
      </c>
      <c r="BF122" s="195">
        <f t="shared" si="5"/>
        <v>0</v>
      </c>
      <c r="BG122" s="195">
        <f t="shared" si="6"/>
        <v>0</v>
      </c>
      <c r="BH122" s="195">
        <f t="shared" si="7"/>
        <v>0</v>
      </c>
      <c r="BI122" s="195">
        <f t="shared" si="8"/>
        <v>0</v>
      </c>
      <c r="BJ122" s="13" t="s">
        <v>112</v>
      </c>
      <c r="BK122" s="195">
        <f t="shared" si="9"/>
        <v>0</v>
      </c>
      <c r="BL122" s="13" t="s">
        <v>111</v>
      </c>
      <c r="BM122" s="194" t="s">
        <v>129</v>
      </c>
    </row>
    <row r="123" spans="2:65" s="1" customFormat="1" ht="16.5" customHeight="1">
      <c r="B123" s="30"/>
      <c r="C123" s="196" t="s">
        <v>130</v>
      </c>
      <c r="D123" s="196" t="s">
        <v>101</v>
      </c>
      <c r="E123" s="197" t="s">
        <v>131</v>
      </c>
      <c r="F123" s="198" t="s">
        <v>132</v>
      </c>
      <c r="G123" s="199" t="s">
        <v>116</v>
      </c>
      <c r="H123" s="200">
        <v>3.35</v>
      </c>
      <c r="I123" s="201"/>
      <c r="J123" s="202">
        <f t="shared" si="0"/>
        <v>0</v>
      </c>
      <c r="K123" s="198" t="s">
        <v>110</v>
      </c>
      <c r="L123" s="203"/>
      <c r="M123" s="204" t="s">
        <v>1</v>
      </c>
      <c r="N123" s="205" t="s">
        <v>39</v>
      </c>
      <c r="O123" s="62"/>
      <c r="P123" s="192">
        <f t="shared" si="1"/>
        <v>0</v>
      </c>
      <c r="Q123" s="192">
        <v>1E-3</v>
      </c>
      <c r="R123" s="192">
        <f t="shared" si="2"/>
        <v>3.3500000000000001E-3</v>
      </c>
      <c r="S123" s="192">
        <v>0</v>
      </c>
      <c r="T123" s="193">
        <f t="shared" si="3"/>
        <v>0</v>
      </c>
      <c r="AR123" s="194" t="s">
        <v>117</v>
      </c>
      <c r="AT123" s="194" t="s">
        <v>101</v>
      </c>
      <c r="AU123" s="194" t="s">
        <v>112</v>
      </c>
      <c r="AY123" s="13" t="s">
        <v>103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3" t="s">
        <v>112</v>
      </c>
      <c r="BK123" s="195">
        <f t="shared" si="9"/>
        <v>0</v>
      </c>
      <c r="BL123" s="13" t="s">
        <v>117</v>
      </c>
      <c r="BM123" s="194" t="s">
        <v>133</v>
      </c>
    </row>
    <row r="124" spans="2:65" s="1" customFormat="1" ht="16.5" customHeight="1">
      <c r="B124" s="30"/>
      <c r="C124" s="183" t="s">
        <v>134</v>
      </c>
      <c r="D124" s="183" t="s">
        <v>106</v>
      </c>
      <c r="E124" s="184" t="s">
        <v>135</v>
      </c>
      <c r="F124" s="185" t="s">
        <v>136</v>
      </c>
      <c r="G124" s="186" t="s">
        <v>137</v>
      </c>
      <c r="H124" s="187">
        <v>4</v>
      </c>
      <c r="I124" s="188"/>
      <c r="J124" s="189">
        <f t="shared" si="0"/>
        <v>0</v>
      </c>
      <c r="K124" s="185" t="s">
        <v>110</v>
      </c>
      <c r="L124" s="34"/>
      <c r="M124" s="190" t="s">
        <v>1</v>
      </c>
      <c r="N124" s="191" t="s">
        <v>39</v>
      </c>
      <c r="O124" s="62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111</v>
      </c>
      <c r="AT124" s="194" t="s">
        <v>106</v>
      </c>
      <c r="AU124" s="194" t="s">
        <v>112</v>
      </c>
      <c r="AY124" s="13" t="s">
        <v>103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3" t="s">
        <v>112</v>
      </c>
      <c r="BK124" s="195">
        <f t="shared" si="9"/>
        <v>0</v>
      </c>
      <c r="BL124" s="13" t="s">
        <v>111</v>
      </c>
      <c r="BM124" s="194" t="s">
        <v>138</v>
      </c>
    </row>
    <row r="125" spans="2:65" s="1" customFormat="1" ht="16.5" customHeight="1">
      <c r="B125" s="30"/>
      <c r="C125" s="196" t="s">
        <v>139</v>
      </c>
      <c r="D125" s="196" t="s">
        <v>101</v>
      </c>
      <c r="E125" s="197" t="s">
        <v>140</v>
      </c>
      <c r="F125" s="198" t="s">
        <v>141</v>
      </c>
      <c r="G125" s="199" t="s">
        <v>137</v>
      </c>
      <c r="H125" s="200">
        <v>1</v>
      </c>
      <c r="I125" s="201"/>
      <c r="J125" s="202">
        <f t="shared" si="0"/>
        <v>0</v>
      </c>
      <c r="K125" s="198" t="s">
        <v>110</v>
      </c>
      <c r="L125" s="203"/>
      <c r="M125" s="204" t="s">
        <v>1</v>
      </c>
      <c r="N125" s="205" t="s">
        <v>39</v>
      </c>
      <c r="O125" s="62"/>
      <c r="P125" s="192">
        <f t="shared" si="1"/>
        <v>0</v>
      </c>
      <c r="Q125" s="192">
        <v>3.0000000000000001E-5</v>
      </c>
      <c r="R125" s="192">
        <f t="shared" si="2"/>
        <v>3.0000000000000001E-5</v>
      </c>
      <c r="S125" s="192">
        <v>0</v>
      </c>
      <c r="T125" s="193">
        <f t="shared" si="3"/>
        <v>0</v>
      </c>
      <c r="AR125" s="194" t="s">
        <v>117</v>
      </c>
      <c r="AT125" s="194" t="s">
        <v>101</v>
      </c>
      <c r="AU125" s="194" t="s">
        <v>112</v>
      </c>
      <c r="AY125" s="13" t="s">
        <v>103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3" t="s">
        <v>112</v>
      </c>
      <c r="BK125" s="195">
        <f t="shared" si="9"/>
        <v>0</v>
      </c>
      <c r="BL125" s="13" t="s">
        <v>117</v>
      </c>
      <c r="BM125" s="194" t="s">
        <v>142</v>
      </c>
    </row>
    <row r="126" spans="2:65" s="1" customFormat="1" ht="16.5" customHeight="1">
      <c r="B126" s="30"/>
      <c r="C126" s="196" t="s">
        <v>143</v>
      </c>
      <c r="D126" s="196" t="s">
        <v>101</v>
      </c>
      <c r="E126" s="197" t="s">
        <v>144</v>
      </c>
      <c r="F126" s="198" t="s">
        <v>145</v>
      </c>
      <c r="G126" s="199" t="s">
        <v>137</v>
      </c>
      <c r="H126" s="200">
        <v>1</v>
      </c>
      <c r="I126" s="201"/>
      <c r="J126" s="202">
        <f t="shared" si="0"/>
        <v>0</v>
      </c>
      <c r="K126" s="198" t="s">
        <v>110</v>
      </c>
      <c r="L126" s="203"/>
      <c r="M126" s="204" t="s">
        <v>1</v>
      </c>
      <c r="N126" s="205" t="s">
        <v>39</v>
      </c>
      <c r="O126" s="62"/>
      <c r="P126" s="192">
        <f t="shared" si="1"/>
        <v>0</v>
      </c>
      <c r="Q126" s="192">
        <v>3.0000000000000001E-5</v>
      </c>
      <c r="R126" s="192">
        <f t="shared" si="2"/>
        <v>3.0000000000000001E-5</v>
      </c>
      <c r="S126" s="192">
        <v>0</v>
      </c>
      <c r="T126" s="193">
        <f t="shared" si="3"/>
        <v>0</v>
      </c>
      <c r="AR126" s="194" t="s">
        <v>117</v>
      </c>
      <c r="AT126" s="194" t="s">
        <v>101</v>
      </c>
      <c r="AU126" s="194" t="s">
        <v>112</v>
      </c>
      <c r="AY126" s="13" t="s">
        <v>103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3" t="s">
        <v>112</v>
      </c>
      <c r="BK126" s="195">
        <f t="shared" si="9"/>
        <v>0</v>
      </c>
      <c r="BL126" s="13" t="s">
        <v>117</v>
      </c>
      <c r="BM126" s="194" t="s">
        <v>146</v>
      </c>
    </row>
    <row r="127" spans="2:65" s="1" customFormat="1" ht="16.5" customHeight="1">
      <c r="B127" s="30"/>
      <c r="C127" s="196" t="s">
        <v>147</v>
      </c>
      <c r="D127" s="196" t="s">
        <v>101</v>
      </c>
      <c r="E127" s="197" t="s">
        <v>148</v>
      </c>
      <c r="F127" s="198" t="s">
        <v>149</v>
      </c>
      <c r="G127" s="199" t="s">
        <v>137</v>
      </c>
      <c r="H127" s="200">
        <v>1</v>
      </c>
      <c r="I127" s="201"/>
      <c r="J127" s="202">
        <f t="shared" si="0"/>
        <v>0</v>
      </c>
      <c r="K127" s="198" t="s">
        <v>110</v>
      </c>
      <c r="L127" s="203"/>
      <c r="M127" s="204" t="s">
        <v>1</v>
      </c>
      <c r="N127" s="205" t="s">
        <v>39</v>
      </c>
      <c r="O127" s="62"/>
      <c r="P127" s="192">
        <f t="shared" si="1"/>
        <v>0</v>
      </c>
      <c r="Q127" s="192">
        <v>3.0000000000000001E-5</v>
      </c>
      <c r="R127" s="192">
        <f t="shared" si="2"/>
        <v>3.0000000000000001E-5</v>
      </c>
      <c r="S127" s="192">
        <v>0</v>
      </c>
      <c r="T127" s="193">
        <f t="shared" si="3"/>
        <v>0</v>
      </c>
      <c r="AR127" s="194" t="s">
        <v>117</v>
      </c>
      <c r="AT127" s="194" t="s">
        <v>101</v>
      </c>
      <c r="AU127" s="194" t="s">
        <v>112</v>
      </c>
      <c r="AY127" s="13" t="s">
        <v>103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3" t="s">
        <v>112</v>
      </c>
      <c r="BK127" s="195">
        <f t="shared" si="9"/>
        <v>0</v>
      </c>
      <c r="BL127" s="13" t="s">
        <v>117</v>
      </c>
      <c r="BM127" s="194" t="s">
        <v>150</v>
      </c>
    </row>
    <row r="128" spans="2:65" s="1" customFormat="1" ht="16.5" customHeight="1">
      <c r="B128" s="30"/>
      <c r="C128" s="183" t="s">
        <v>151</v>
      </c>
      <c r="D128" s="183" t="s">
        <v>106</v>
      </c>
      <c r="E128" s="184" t="s">
        <v>152</v>
      </c>
      <c r="F128" s="185" t="s">
        <v>153</v>
      </c>
      <c r="G128" s="186" t="s">
        <v>137</v>
      </c>
      <c r="H128" s="187">
        <v>15</v>
      </c>
      <c r="I128" s="188"/>
      <c r="J128" s="189">
        <f t="shared" si="0"/>
        <v>0</v>
      </c>
      <c r="K128" s="185" t="s">
        <v>110</v>
      </c>
      <c r="L128" s="34"/>
      <c r="M128" s="190" t="s">
        <v>1</v>
      </c>
      <c r="N128" s="191" t="s">
        <v>39</v>
      </c>
      <c r="O128" s="62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111</v>
      </c>
      <c r="AT128" s="194" t="s">
        <v>106</v>
      </c>
      <c r="AU128" s="194" t="s">
        <v>112</v>
      </c>
      <c r="AY128" s="13" t="s">
        <v>103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3" t="s">
        <v>112</v>
      </c>
      <c r="BK128" s="195">
        <f t="shared" si="9"/>
        <v>0</v>
      </c>
      <c r="BL128" s="13" t="s">
        <v>111</v>
      </c>
      <c r="BM128" s="194" t="s">
        <v>154</v>
      </c>
    </row>
    <row r="129" spans="2:65" s="1" customFormat="1" ht="24" customHeight="1">
      <c r="B129" s="30"/>
      <c r="C129" s="196" t="s">
        <v>155</v>
      </c>
      <c r="D129" s="196" t="s">
        <v>101</v>
      </c>
      <c r="E129" s="197" t="s">
        <v>156</v>
      </c>
      <c r="F129" s="198" t="s">
        <v>157</v>
      </c>
      <c r="G129" s="199" t="s">
        <v>137</v>
      </c>
      <c r="H129" s="200">
        <v>15</v>
      </c>
      <c r="I129" s="201"/>
      <c r="J129" s="202">
        <f t="shared" si="0"/>
        <v>0</v>
      </c>
      <c r="K129" s="198" t="s">
        <v>110</v>
      </c>
      <c r="L129" s="203"/>
      <c r="M129" s="204" t="s">
        <v>1</v>
      </c>
      <c r="N129" s="205" t="s">
        <v>39</v>
      </c>
      <c r="O129" s="62"/>
      <c r="P129" s="192">
        <f t="shared" si="1"/>
        <v>0</v>
      </c>
      <c r="Q129" s="192">
        <v>1.6000000000000001E-4</v>
      </c>
      <c r="R129" s="192">
        <f t="shared" si="2"/>
        <v>2.4000000000000002E-3</v>
      </c>
      <c r="S129" s="192">
        <v>0</v>
      </c>
      <c r="T129" s="193">
        <f t="shared" si="3"/>
        <v>0</v>
      </c>
      <c r="AR129" s="194" t="s">
        <v>117</v>
      </c>
      <c r="AT129" s="194" t="s">
        <v>101</v>
      </c>
      <c r="AU129" s="194" t="s">
        <v>112</v>
      </c>
      <c r="AY129" s="13" t="s">
        <v>103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3" t="s">
        <v>112</v>
      </c>
      <c r="BK129" s="195">
        <f t="shared" si="9"/>
        <v>0</v>
      </c>
      <c r="BL129" s="13" t="s">
        <v>117</v>
      </c>
      <c r="BM129" s="194" t="s">
        <v>158</v>
      </c>
    </row>
    <row r="130" spans="2:65" s="1" customFormat="1" ht="16.5" customHeight="1">
      <c r="B130" s="30"/>
      <c r="C130" s="183" t="s">
        <v>159</v>
      </c>
      <c r="D130" s="183" t="s">
        <v>106</v>
      </c>
      <c r="E130" s="184" t="s">
        <v>160</v>
      </c>
      <c r="F130" s="185" t="s">
        <v>161</v>
      </c>
      <c r="G130" s="186" t="s">
        <v>137</v>
      </c>
      <c r="H130" s="187">
        <v>2</v>
      </c>
      <c r="I130" s="188"/>
      <c r="J130" s="189">
        <f t="shared" si="0"/>
        <v>0</v>
      </c>
      <c r="K130" s="185" t="s">
        <v>110</v>
      </c>
      <c r="L130" s="34"/>
      <c r="M130" s="190" t="s">
        <v>1</v>
      </c>
      <c r="N130" s="191" t="s">
        <v>39</v>
      </c>
      <c r="O130" s="62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94" t="s">
        <v>111</v>
      </c>
      <c r="AT130" s="194" t="s">
        <v>106</v>
      </c>
      <c r="AU130" s="194" t="s">
        <v>112</v>
      </c>
      <c r="AY130" s="13" t="s">
        <v>103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3" t="s">
        <v>112</v>
      </c>
      <c r="BK130" s="195">
        <f t="shared" si="9"/>
        <v>0</v>
      </c>
      <c r="BL130" s="13" t="s">
        <v>111</v>
      </c>
      <c r="BM130" s="194" t="s">
        <v>162</v>
      </c>
    </row>
    <row r="131" spans="2:65" s="1" customFormat="1" ht="16.5" customHeight="1">
      <c r="B131" s="30"/>
      <c r="C131" s="196" t="s">
        <v>163</v>
      </c>
      <c r="D131" s="196" t="s">
        <v>101</v>
      </c>
      <c r="E131" s="197" t="s">
        <v>164</v>
      </c>
      <c r="F131" s="198" t="s">
        <v>165</v>
      </c>
      <c r="G131" s="199" t="s">
        <v>137</v>
      </c>
      <c r="H131" s="200">
        <v>2</v>
      </c>
      <c r="I131" s="201"/>
      <c r="J131" s="202">
        <f t="shared" si="0"/>
        <v>0</v>
      </c>
      <c r="K131" s="198" t="s">
        <v>110</v>
      </c>
      <c r="L131" s="203"/>
      <c r="M131" s="204" t="s">
        <v>1</v>
      </c>
      <c r="N131" s="205" t="s">
        <v>39</v>
      </c>
      <c r="O131" s="62"/>
      <c r="P131" s="192">
        <f t="shared" si="1"/>
        <v>0</v>
      </c>
      <c r="Q131" s="192">
        <v>2.9E-4</v>
      </c>
      <c r="R131" s="192">
        <f t="shared" si="2"/>
        <v>5.8E-4</v>
      </c>
      <c r="S131" s="192">
        <v>0</v>
      </c>
      <c r="T131" s="193">
        <f t="shared" si="3"/>
        <v>0</v>
      </c>
      <c r="AR131" s="194" t="s">
        <v>117</v>
      </c>
      <c r="AT131" s="194" t="s">
        <v>101</v>
      </c>
      <c r="AU131" s="194" t="s">
        <v>112</v>
      </c>
      <c r="AY131" s="13" t="s">
        <v>103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3" t="s">
        <v>112</v>
      </c>
      <c r="BK131" s="195">
        <f t="shared" si="9"/>
        <v>0</v>
      </c>
      <c r="BL131" s="13" t="s">
        <v>117</v>
      </c>
      <c r="BM131" s="194" t="s">
        <v>166</v>
      </c>
    </row>
    <row r="132" spans="2:65" s="1" customFormat="1" ht="16.5" customHeight="1">
      <c r="B132" s="30"/>
      <c r="C132" s="183" t="s">
        <v>167</v>
      </c>
      <c r="D132" s="183" t="s">
        <v>106</v>
      </c>
      <c r="E132" s="184" t="s">
        <v>168</v>
      </c>
      <c r="F132" s="185" t="s">
        <v>169</v>
      </c>
      <c r="G132" s="186" t="s">
        <v>137</v>
      </c>
      <c r="H132" s="187">
        <v>2</v>
      </c>
      <c r="I132" s="188"/>
      <c r="J132" s="189">
        <f t="shared" si="0"/>
        <v>0</v>
      </c>
      <c r="K132" s="185" t="s">
        <v>110</v>
      </c>
      <c r="L132" s="34"/>
      <c r="M132" s="190" t="s">
        <v>1</v>
      </c>
      <c r="N132" s="191" t="s">
        <v>39</v>
      </c>
      <c r="O132" s="62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AR132" s="194" t="s">
        <v>111</v>
      </c>
      <c r="AT132" s="194" t="s">
        <v>106</v>
      </c>
      <c r="AU132" s="194" t="s">
        <v>112</v>
      </c>
      <c r="AY132" s="13" t="s">
        <v>103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3" t="s">
        <v>112</v>
      </c>
      <c r="BK132" s="195">
        <f t="shared" si="9"/>
        <v>0</v>
      </c>
      <c r="BL132" s="13" t="s">
        <v>111</v>
      </c>
      <c r="BM132" s="194" t="s">
        <v>170</v>
      </c>
    </row>
    <row r="133" spans="2:65" s="1" customFormat="1" ht="16.5" customHeight="1">
      <c r="B133" s="30"/>
      <c r="C133" s="196" t="s">
        <v>171</v>
      </c>
      <c r="D133" s="196" t="s">
        <v>101</v>
      </c>
      <c r="E133" s="197" t="s">
        <v>172</v>
      </c>
      <c r="F133" s="198" t="s">
        <v>173</v>
      </c>
      <c r="G133" s="199" t="s">
        <v>137</v>
      </c>
      <c r="H133" s="200">
        <v>2</v>
      </c>
      <c r="I133" s="201"/>
      <c r="J133" s="202">
        <f t="shared" si="0"/>
        <v>0</v>
      </c>
      <c r="K133" s="198" t="s">
        <v>110</v>
      </c>
      <c r="L133" s="203"/>
      <c r="M133" s="204" t="s">
        <v>1</v>
      </c>
      <c r="N133" s="205" t="s">
        <v>39</v>
      </c>
      <c r="O133" s="62"/>
      <c r="P133" s="192">
        <f t="shared" si="1"/>
        <v>0</v>
      </c>
      <c r="Q133" s="192">
        <v>1.7000000000000001E-4</v>
      </c>
      <c r="R133" s="192">
        <f t="shared" si="2"/>
        <v>3.4000000000000002E-4</v>
      </c>
      <c r="S133" s="192">
        <v>0</v>
      </c>
      <c r="T133" s="193">
        <f t="shared" si="3"/>
        <v>0</v>
      </c>
      <c r="AR133" s="194" t="s">
        <v>117</v>
      </c>
      <c r="AT133" s="194" t="s">
        <v>101</v>
      </c>
      <c r="AU133" s="194" t="s">
        <v>112</v>
      </c>
      <c r="AY133" s="13" t="s">
        <v>103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3" t="s">
        <v>112</v>
      </c>
      <c r="BK133" s="195">
        <f t="shared" si="9"/>
        <v>0</v>
      </c>
      <c r="BL133" s="13" t="s">
        <v>117</v>
      </c>
      <c r="BM133" s="194" t="s">
        <v>174</v>
      </c>
    </row>
    <row r="134" spans="2:65" s="1" customFormat="1" ht="24" customHeight="1">
      <c r="B134" s="30"/>
      <c r="C134" s="183" t="s">
        <v>175</v>
      </c>
      <c r="D134" s="183" t="s">
        <v>106</v>
      </c>
      <c r="E134" s="184" t="s">
        <v>176</v>
      </c>
      <c r="F134" s="185" t="s">
        <v>177</v>
      </c>
      <c r="G134" s="186" t="s">
        <v>137</v>
      </c>
      <c r="H134" s="187">
        <v>2</v>
      </c>
      <c r="I134" s="188"/>
      <c r="J134" s="189">
        <f t="shared" si="0"/>
        <v>0</v>
      </c>
      <c r="K134" s="185" t="s">
        <v>110</v>
      </c>
      <c r="L134" s="34"/>
      <c r="M134" s="190" t="s">
        <v>1</v>
      </c>
      <c r="N134" s="191" t="s">
        <v>39</v>
      </c>
      <c r="O134" s="62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111</v>
      </c>
      <c r="AT134" s="194" t="s">
        <v>106</v>
      </c>
      <c r="AU134" s="194" t="s">
        <v>112</v>
      </c>
      <c r="AY134" s="13" t="s">
        <v>103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3" t="s">
        <v>112</v>
      </c>
      <c r="BK134" s="195">
        <f t="shared" si="9"/>
        <v>0</v>
      </c>
      <c r="BL134" s="13" t="s">
        <v>111</v>
      </c>
      <c r="BM134" s="194" t="s">
        <v>178</v>
      </c>
    </row>
    <row r="135" spans="2:65" s="1" customFormat="1" ht="16.5" customHeight="1">
      <c r="B135" s="30"/>
      <c r="C135" s="196" t="s">
        <v>179</v>
      </c>
      <c r="D135" s="196" t="s">
        <v>101</v>
      </c>
      <c r="E135" s="197" t="s">
        <v>180</v>
      </c>
      <c r="F135" s="198" t="s">
        <v>181</v>
      </c>
      <c r="G135" s="199" t="s">
        <v>137</v>
      </c>
      <c r="H135" s="200">
        <v>2</v>
      </c>
      <c r="I135" s="201"/>
      <c r="J135" s="202">
        <f t="shared" si="0"/>
        <v>0</v>
      </c>
      <c r="K135" s="198" t="s">
        <v>182</v>
      </c>
      <c r="L135" s="203"/>
      <c r="M135" s="204" t="s">
        <v>1</v>
      </c>
      <c r="N135" s="205" t="s">
        <v>39</v>
      </c>
      <c r="O135" s="62"/>
      <c r="P135" s="192">
        <f t="shared" si="1"/>
        <v>0</v>
      </c>
      <c r="Q135" s="192">
        <v>1.4599999999999999E-3</v>
      </c>
      <c r="R135" s="192">
        <f t="shared" si="2"/>
        <v>2.9199999999999999E-3</v>
      </c>
      <c r="S135" s="192">
        <v>0</v>
      </c>
      <c r="T135" s="193">
        <f t="shared" si="3"/>
        <v>0</v>
      </c>
      <c r="AR135" s="194" t="s">
        <v>117</v>
      </c>
      <c r="AT135" s="194" t="s">
        <v>101</v>
      </c>
      <c r="AU135" s="194" t="s">
        <v>112</v>
      </c>
      <c r="AY135" s="13" t="s">
        <v>103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3" t="s">
        <v>112</v>
      </c>
      <c r="BK135" s="195">
        <f t="shared" si="9"/>
        <v>0</v>
      </c>
      <c r="BL135" s="13" t="s">
        <v>117</v>
      </c>
      <c r="BM135" s="194" t="s">
        <v>183</v>
      </c>
    </row>
    <row r="136" spans="2:65" s="1" customFormat="1" ht="24" customHeight="1">
      <c r="B136" s="30"/>
      <c r="C136" s="196" t="s">
        <v>184</v>
      </c>
      <c r="D136" s="196" t="s">
        <v>101</v>
      </c>
      <c r="E136" s="197" t="s">
        <v>185</v>
      </c>
      <c r="F136" s="198" t="s">
        <v>186</v>
      </c>
      <c r="G136" s="199" t="s">
        <v>137</v>
      </c>
      <c r="H136" s="200">
        <v>4</v>
      </c>
      <c r="I136" s="201"/>
      <c r="J136" s="202">
        <f t="shared" si="0"/>
        <v>0</v>
      </c>
      <c r="K136" s="198" t="s">
        <v>182</v>
      </c>
      <c r="L136" s="203"/>
      <c r="M136" s="204" t="s">
        <v>1</v>
      </c>
      <c r="N136" s="205" t="s">
        <v>39</v>
      </c>
      <c r="O136" s="62"/>
      <c r="P136" s="192">
        <f t="shared" si="1"/>
        <v>0</v>
      </c>
      <c r="Q136" s="192">
        <v>2.4000000000000001E-4</v>
      </c>
      <c r="R136" s="192">
        <f t="shared" si="2"/>
        <v>9.6000000000000002E-4</v>
      </c>
      <c r="S136" s="192">
        <v>0</v>
      </c>
      <c r="T136" s="193">
        <f t="shared" si="3"/>
        <v>0</v>
      </c>
      <c r="AR136" s="194" t="s">
        <v>117</v>
      </c>
      <c r="AT136" s="194" t="s">
        <v>101</v>
      </c>
      <c r="AU136" s="194" t="s">
        <v>112</v>
      </c>
      <c r="AY136" s="13" t="s">
        <v>103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3" t="s">
        <v>112</v>
      </c>
      <c r="BK136" s="195">
        <f t="shared" si="9"/>
        <v>0</v>
      </c>
      <c r="BL136" s="13" t="s">
        <v>117</v>
      </c>
      <c r="BM136" s="194" t="s">
        <v>187</v>
      </c>
    </row>
    <row r="137" spans="2:65" s="11" customFormat="1" ht="22.9" customHeight="1">
      <c r="B137" s="167"/>
      <c r="C137" s="168"/>
      <c r="D137" s="169" t="s">
        <v>72</v>
      </c>
      <c r="E137" s="181" t="s">
        <v>188</v>
      </c>
      <c r="F137" s="181" t="s">
        <v>189</v>
      </c>
      <c r="G137" s="168"/>
      <c r="H137" s="168"/>
      <c r="I137" s="171"/>
      <c r="J137" s="182">
        <f>BK137</f>
        <v>0</v>
      </c>
      <c r="K137" s="168"/>
      <c r="L137" s="173"/>
      <c r="M137" s="174"/>
      <c r="N137" s="175"/>
      <c r="O137" s="175"/>
      <c r="P137" s="176">
        <f>SUM(P138:P139)</f>
        <v>0</v>
      </c>
      <c r="Q137" s="175"/>
      <c r="R137" s="176">
        <f>SUM(R138:R139)</f>
        <v>0</v>
      </c>
      <c r="S137" s="175"/>
      <c r="T137" s="177">
        <f>SUM(T138:T139)</f>
        <v>0</v>
      </c>
      <c r="AR137" s="178" t="s">
        <v>13</v>
      </c>
      <c r="AT137" s="179" t="s">
        <v>72</v>
      </c>
      <c r="AU137" s="179" t="s">
        <v>78</v>
      </c>
      <c r="AY137" s="178" t="s">
        <v>103</v>
      </c>
      <c r="BK137" s="180">
        <f>SUM(BK138:BK139)</f>
        <v>0</v>
      </c>
    </row>
    <row r="138" spans="2:65" s="1" customFormat="1" ht="16.5" customHeight="1">
      <c r="B138" s="30"/>
      <c r="C138" s="183" t="s">
        <v>190</v>
      </c>
      <c r="D138" s="183" t="s">
        <v>106</v>
      </c>
      <c r="E138" s="184" t="s">
        <v>191</v>
      </c>
      <c r="F138" s="185" t="s">
        <v>192</v>
      </c>
      <c r="G138" s="186" t="s">
        <v>193</v>
      </c>
      <c r="H138" s="187">
        <v>2</v>
      </c>
      <c r="I138" s="188"/>
      <c r="J138" s="189">
        <f>ROUND(I138*H138,2)</f>
        <v>0</v>
      </c>
      <c r="K138" s="185" t="s">
        <v>110</v>
      </c>
      <c r="L138" s="34"/>
      <c r="M138" s="190" t="s">
        <v>1</v>
      </c>
      <c r="N138" s="191" t="s">
        <v>39</v>
      </c>
      <c r="O138" s="62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AR138" s="194" t="s">
        <v>111</v>
      </c>
      <c r="AT138" s="194" t="s">
        <v>106</v>
      </c>
      <c r="AU138" s="194" t="s">
        <v>112</v>
      </c>
      <c r="AY138" s="13" t="s">
        <v>103</v>
      </c>
      <c r="BE138" s="195">
        <f>IF(N138="základná",J138,0)</f>
        <v>0</v>
      </c>
      <c r="BF138" s="195">
        <f>IF(N138="znížená",J138,0)</f>
        <v>0</v>
      </c>
      <c r="BG138" s="195">
        <f>IF(N138="zákl. prenesená",J138,0)</f>
        <v>0</v>
      </c>
      <c r="BH138" s="195">
        <f>IF(N138="zníž. prenesená",J138,0)</f>
        <v>0</v>
      </c>
      <c r="BI138" s="195">
        <f>IF(N138="nulová",J138,0)</f>
        <v>0</v>
      </c>
      <c r="BJ138" s="13" t="s">
        <v>112</v>
      </c>
      <c r="BK138" s="195">
        <f>ROUND(I138*H138,2)</f>
        <v>0</v>
      </c>
      <c r="BL138" s="13" t="s">
        <v>111</v>
      </c>
      <c r="BM138" s="194" t="s">
        <v>194</v>
      </c>
    </row>
    <row r="139" spans="2:65" s="1" customFormat="1" ht="16.5" customHeight="1">
      <c r="B139" s="30"/>
      <c r="C139" s="183" t="s">
        <v>7</v>
      </c>
      <c r="D139" s="183" t="s">
        <v>106</v>
      </c>
      <c r="E139" s="184" t="s">
        <v>195</v>
      </c>
      <c r="F139" s="185" t="s">
        <v>196</v>
      </c>
      <c r="G139" s="186" t="s">
        <v>109</v>
      </c>
      <c r="H139" s="187">
        <v>20</v>
      </c>
      <c r="I139" s="188"/>
      <c r="J139" s="189">
        <f>ROUND(I139*H139,2)</f>
        <v>0</v>
      </c>
      <c r="K139" s="185" t="s">
        <v>110</v>
      </c>
      <c r="L139" s="34"/>
      <c r="M139" s="206" t="s">
        <v>1</v>
      </c>
      <c r="N139" s="207" t="s">
        <v>39</v>
      </c>
      <c r="O139" s="208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AR139" s="194" t="s">
        <v>111</v>
      </c>
      <c r="AT139" s="194" t="s">
        <v>106</v>
      </c>
      <c r="AU139" s="194" t="s">
        <v>112</v>
      </c>
      <c r="AY139" s="13" t="s">
        <v>103</v>
      </c>
      <c r="BE139" s="195">
        <f>IF(N139="základná",J139,0)</f>
        <v>0</v>
      </c>
      <c r="BF139" s="195">
        <f>IF(N139="znížená",J139,0)</f>
        <v>0</v>
      </c>
      <c r="BG139" s="195">
        <f>IF(N139="zákl. prenesená",J139,0)</f>
        <v>0</v>
      </c>
      <c r="BH139" s="195">
        <f>IF(N139="zníž. prenesená",J139,0)</f>
        <v>0</v>
      </c>
      <c r="BI139" s="195">
        <f>IF(N139="nulová",J139,0)</f>
        <v>0</v>
      </c>
      <c r="BJ139" s="13" t="s">
        <v>112</v>
      </c>
      <c r="BK139" s="195">
        <f>ROUND(I139*H139,2)</f>
        <v>0</v>
      </c>
      <c r="BL139" s="13" t="s">
        <v>111</v>
      </c>
      <c r="BM139" s="194" t="s">
        <v>197</v>
      </c>
    </row>
    <row r="140" spans="2:65" s="1" customFormat="1" ht="6.95" customHeight="1">
      <c r="B140" s="45"/>
      <c r="C140" s="46"/>
      <c r="D140" s="46"/>
      <c r="E140" s="46"/>
      <c r="F140" s="46"/>
      <c r="G140" s="46"/>
      <c r="H140" s="46"/>
      <c r="I140" s="133"/>
      <c r="J140" s="46"/>
      <c r="K140" s="46"/>
      <c r="L140" s="34"/>
    </row>
  </sheetData>
  <sheetProtection algorithmName="SHA-512" hashValue="ykWPu7AaG//439fQfTamQOoj/koDxe2TqrK+D40grfJDMT9cTtwIYqmzPZQkwFfnkLKba8OTS/emKRaOYOG/pw==" saltValue="BB6FKdqrbzxrASIs+B71JzGseKxqFM4xRj9LmA969KSroXvTNfxAd+RC3BEZarpvQcrg0ON0SN1rWwwS6COt0g==" spinCount="100000" sheet="1" objects="1" scenarios="1" formatColumns="0" formatRows="0" autoFilter="0"/>
  <autoFilter ref="C114:K139"/>
  <mergeCells count="6">
    <mergeCell ref="E107:H10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3 - Rekonštrukcia priesto...</vt:lpstr>
      <vt:lpstr>'3 - Rekonštrukcia priesto...'!Názvy_tlače</vt:lpstr>
      <vt:lpstr>'Rekapitulácia stavby'!Názvy_tlače</vt:lpstr>
      <vt:lpstr>'3 - Rekonštrukcia priesto...'!Oblasť_tlače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EliteBook\Administrator</dc:creator>
  <cp:lastModifiedBy>DŽUPINOVÁ Alena</cp:lastModifiedBy>
  <dcterms:created xsi:type="dcterms:W3CDTF">2019-06-18T18:06:08Z</dcterms:created>
  <dcterms:modified xsi:type="dcterms:W3CDTF">2020-10-09T05:49:02Z</dcterms:modified>
</cp:coreProperties>
</file>